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Platonov\Desktop\ТЕКУЩАЯ РАБОТА\2023\ПРОЕКТЫ 2023\На печать\ПРОЕКТ постановления мун программа культура туризм\Приложения\"/>
    </mc:Choice>
  </mc:AlternateContent>
  <bookViews>
    <workbookView xWindow="0" yWindow="0" windowWidth="23775" windowHeight="9360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22" i="1" l="1"/>
  <c r="O19" i="1"/>
  <c r="N19" i="1"/>
  <c r="N17" i="1"/>
  <c r="P19" i="1"/>
  <c r="Q38" i="1" l="1"/>
  <c r="P38" i="1"/>
  <c r="O22" i="1" l="1"/>
  <c r="O47" i="1" l="1"/>
  <c r="O38" i="1"/>
  <c r="O59" i="1" l="1"/>
  <c r="Q59" i="1" l="1"/>
  <c r="Q51" i="1"/>
  <c r="Q22" i="1"/>
  <c r="Q19" i="1"/>
  <c r="Q17" i="1" l="1"/>
  <c r="Q67" i="1" s="1"/>
  <c r="N59" i="1"/>
  <c r="P22" i="1" l="1"/>
  <c r="N38" i="1"/>
  <c r="N51" i="1"/>
  <c r="O51" i="1"/>
  <c r="O17" i="1" s="1"/>
  <c r="P51" i="1"/>
  <c r="P59" i="1"/>
  <c r="O67" i="1" l="1"/>
  <c r="P17" i="1"/>
  <c r="P67" i="1" s="1"/>
  <c r="N67" i="1"/>
  <c r="G50" i="1"/>
</calcChain>
</file>

<file path=xl/sharedStrings.xml><?xml version="1.0" encoding="utf-8"?>
<sst xmlns="http://schemas.openxmlformats.org/spreadsheetml/2006/main" count="223" uniqueCount="91">
  <si>
    <t>X</t>
  </si>
  <si>
    <t>Итого по муниципальной программе</t>
  </si>
  <si>
    <t>0320006010</t>
  </si>
  <si>
    <t>0705</t>
  </si>
  <si>
    <t>Чел.</t>
  </si>
  <si>
    <t>Количество детей, участвующих в районных, региональных конкурсах</t>
  </si>
  <si>
    <t>МКУ ДО «ДШИ»</t>
  </si>
  <si>
    <t>Участие детей в районных и региональных конкурсах</t>
  </si>
  <si>
    <t>0703</t>
  </si>
  <si>
    <t>Количество детей, получающих услуги по дополнительному образованию художественно-эстетической направленности</t>
  </si>
  <si>
    <t>Создание социально-образовательных условий (приобретение инструментов, учебной литературы)</t>
  </si>
  <si>
    <t>0320009850</t>
  </si>
  <si>
    <t>Ед.</t>
  </si>
  <si>
    <t>Количество реализуемых образовательных программ</t>
  </si>
  <si>
    <t>Введение дополнительных образовательных программ</t>
  </si>
  <si>
    <t>Задача: Обеспечение доступа населения к услугам культуры и участию в культурной жизни</t>
  </si>
  <si>
    <t>Искусство и народное творчество</t>
  </si>
  <si>
    <t>0310010360</t>
  </si>
  <si>
    <t>0804</t>
  </si>
  <si>
    <t>Отдел культуры, молодежной политики и спорта</t>
  </si>
  <si>
    <t>0310001030</t>
  </si>
  <si>
    <t>Тыс. чел</t>
  </si>
  <si>
    <t>Число участников клубных формирований в возрасте до 14 лет включительно</t>
  </si>
  <si>
    <t>-</t>
  </si>
  <si>
    <t>Организация работы Отдела культуры, молодежной политики и спорта</t>
  </si>
  <si>
    <t>03100S4880</t>
  </si>
  <si>
    <t>0801</t>
  </si>
  <si>
    <t>Комплектование книжных фондов библиотек</t>
  </si>
  <si>
    <t>03100L5191</t>
  </si>
  <si>
    <t>Экз.</t>
  </si>
  <si>
    <t>Количество экземпляров новых поступлений в библиотечные фонды библиотек Хатангской централизованной библиотечной системы МБУК «КДК» на 1 000 жителей</t>
  </si>
  <si>
    <t>Мероприятия на поддержку отрасли культура</t>
  </si>
  <si>
    <t>0310006020</t>
  </si>
  <si>
    <t>Число клубных формирований на 1 тыс. чел. населения</t>
  </si>
  <si>
    <t>Участие в районных, региональных мероприятиях (МП «Развитие культуры и туризма в ТДНМР»)</t>
  </si>
  <si>
    <t>0310009850</t>
  </si>
  <si>
    <t>0310013230</t>
  </si>
  <si>
    <t>03100L4670</t>
  </si>
  <si>
    <t>0310013120</t>
  </si>
  <si>
    <t>%</t>
  </si>
  <si>
    <t>Обеспечение деятельности подведомственного учреждения культуры</t>
  </si>
  <si>
    <t>0310013110</t>
  </si>
  <si>
    <t>0310006070</t>
  </si>
  <si>
    <t>Предоставление услуг культуры населению сельского поселения Хатанга</t>
  </si>
  <si>
    <t>Задача: Сохранение и эффективное использование культурного наследия коренных малочисленных народов Севера</t>
  </si>
  <si>
    <t>Культурное наследие</t>
  </si>
  <si>
    <t>вид расходов</t>
  </si>
  <si>
    <t>целевая статья</t>
  </si>
  <si>
    <t>раздел, подраздел</t>
  </si>
  <si>
    <t>Значение</t>
  </si>
  <si>
    <t>Единица измерения</t>
  </si>
  <si>
    <t>наименование</t>
  </si>
  <si>
    <t>окончания реализации</t>
  </si>
  <si>
    <t>начала реализации</t>
  </si>
  <si>
    <t>непосредственного результата</t>
  </si>
  <si>
    <t>Расходы (тыс.руб.)</t>
  </si>
  <si>
    <t>Код бюджетной классификации</t>
  </si>
  <si>
    <t>Наименование и значение показателя</t>
  </si>
  <si>
    <t>Срок</t>
  </si>
  <si>
    <t>Ответственный исполнитель (ГРБС, ФИО, должность)</t>
  </si>
  <si>
    <t>Наименование подпрограммы муниципальной программы, основного    мероприятия</t>
  </si>
  <si>
    <t>(наименование муниципальной программы)</t>
  </si>
  <si>
    <t>Развитие культуры и туризма в сельском поселении Хатанга</t>
  </si>
  <si>
    <t>ПЛАН РЕАЛИЗАЦИИ МУНИЦИПАЛЬНОЙ ПРОГРАММЫ</t>
  </si>
  <si>
    <t>таблица 5</t>
  </si>
  <si>
    <t>в сельском поселении Хатанга"</t>
  </si>
  <si>
    <t>"Развитие культуры и туризма</t>
  </si>
  <si>
    <t>к Паспорту муниципальной программы</t>
  </si>
  <si>
    <t>Приложение № 2</t>
  </si>
  <si>
    <t>0310013210</t>
  </si>
  <si>
    <t>0310013220</t>
  </si>
  <si>
    <t>0310010340</t>
  </si>
  <si>
    <t>0310013240</t>
  </si>
  <si>
    <t>0310013250</t>
  </si>
  <si>
    <t>0320010340</t>
  </si>
  <si>
    <r>
      <t xml:space="preserve">НА </t>
    </r>
    <r>
      <rPr>
        <b/>
        <u/>
        <sz val="11"/>
        <color theme="1"/>
        <rFont val="Times New Roman"/>
        <family val="1"/>
        <charset val="204"/>
      </rPr>
      <t>2023</t>
    </r>
    <r>
      <rPr>
        <b/>
        <sz val="11"/>
        <color theme="1"/>
        <rFont val="Times New Roman"/>
        <family val="1"/>
        <charset val="204"/>
      </rPr>
      <t xml:space="preserve"> ГОД И ПЛАНОВЫЙ ПЕРИОД </t>
    </r>
    <r>
      <rPr>
        <b/>
        <u/>
        <sz val="11"/>
        <color theme="1"/>
        <rFont val="Times New Roman"/>
        <family val="1"/>
        <charset val="204"/>
      </rPr>
      <t>2024-2025</t>
    </r>
    <r>
      <rPr>
        <b/>
        <sz val="11"/>
        <color theme="1"/>
        <rFont val="Times New Roman"/>
        <family val="1"/>
        <charset val="204"/>
      </rPr>
      <t xml:space="preserve"> гг.</t>
    </r>
  </si>
  <si>
    <t>Тыс.чел.</t>
  </si>
  <si>
    <t>Количество посещений</t>
  </si>
  <si>
    <t>Количество участников культурно-массовых мероприятий</t>
  </si>
  <si>
    <t>Динамика количества участников культурно-массовых мероприятий</t>
  </si>
  <si>
    <t>03100S6419</t>
  </si>
  <si>
    <t xml:space="preserve">Динамика посещений пользователей библиотеки(реальных и удаленных) </t>
  </si>
  <si>
    <t>Поддержка местных инициатив</t>
  </si>
  <si>
    <t>Количество изготовленных изделий из традиционных материалов.</t>
  </si>
  <si>
    <t>ед.</t>
  </si>
  <si>
    <t>Количество проведенных мастер-классов</t>
  </si>
  <si>
    <t>0310013260</t>
  </si>
  <si>
    <t>03100L5190</t>
  </si>
  <si>
    <t>03100S6410</t>
  </si>
  <si>
    <t>03100S4840</t>
  </si>
  <si>
    <t>0310003030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</si>
</sst>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00"/>
  </numFmts>
  <fonts count="14" x14ac:knownFonts="1">
    <font>
      <sz val="11"/>
      <color theme="1"/>
      <name val="Calibri"/>
      <family val="2"/>
      <charset val="204"/>
      <scheme val="minor"/>
    </font>
    <font>
      <b/>
      <sz val="8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u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rgb="FF1F3864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b/>
      <sz val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73">
    <xf numFmtId="0" fontId="0" fillId="0" borderId="0" xfId="0"/>
    <xf numFmtId="4" fontId="2" fillId="0" borderId="0" xfId="0" applyNumberFormat="1" applyFont="1" applyFill="1" applyAlignment="1">
      <alignment horizontal="left" vertical="center"/>
    </xf>
    <xf numFmtId="4" fontId="5" fillId="0" borderId="0" xfId="0" applyNumberFormat="1" applyFont="1" applyFill="1" applyAlignment="1">
      <alignment horizontal="left" vertical="center"/>
    </xf>
    <xf numFmtId="4" fontId="3" fillId="0" borderId="1" xfId="0" applyNumberFormat="1" applyFont="1" applyFill="1" applyBorder="1" applyAlignment="1">
      <alignment horizontal="center" vertical="center" wrapText="1"/>
    </xf>
    <xf numFmtId="0" fontId="0" fillId="0" borderId="0" xfId="0" applyFill="1"/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4" fontId="1" fillId="0" borderId="1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4" fontId="13" fillId="2" borderId="1" xfId="0" applyNumberFormat="1" applyFont="1" applyFill="1" applyBorder="1" applyAlignment="1">
      <alignment horizontal="center" vertical="center" wrapText="1"/>
    </xf>
    <xf numFmtId="4" fontId="11" fillId="2" borderId="1" xfId="0" applyNumberFormat="1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textRotation="90" wrapText="1"/>
    </xf>
    <xf numFmtId="0" fontId="0" fillId="2" borderId="0" xfId="0" applyFill="1"/>
    <xf numFmtId="0" fontId="6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textRotation="90" wrapText="1"/>
    </xf>
    <xf numFmtId="0" fontId="3" fillId="2" borderId="1" xfId="0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164" fontId="5" fillId="2" borderId="1" xfId="0" applyNumberFormat="1" applyFont="1" applyFill="1" applyBorder="1" applyAlignment="1">
      <alignment horizontal="center" vertical="center" wrapText="1"/>
    </xf>
    <xf numFmtId="165" fontId="4" fillId="2" borderId="1" xfId="0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wrapText="1"/>
    </xf>
    <xf numFmtId="0" fontId="10" fillId="2" borderId="11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10" fillId="2" borderId="13" xfId="0" applyFont="1" applyFill="1" applyBorder="1" applyAlignment="1">
      <alignment horizontal="center" vertical="center" wrapText="1"/>
    </xf>
    <xf numFmtId="0" fontId="10" fillId="2" borderId="14" xfId="0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textRotation="90" wrapText="1"/>
    </xf>
    <xf numFmtId="4" fontId="3" fillId="2" borderId="4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textRotation="90" wrapText="1"/>
    </xf>
    <xf numFmtId="0" fontId="3" fillId="2" borderId="3" xfId="0" applyFont="1" applyFill="1" applyBorder="1" applyAlignment="1">
      <alignment horizontal="center" vertical="center" textRotation="90" wrapText="1"/>
    </xf>
    <xf numFmtId="0" fontId="3" fillId="2" borderId="2" xfId="0" applyFont="1" applyFill="1" applyBorder="1" applyAlignment="1">
      <alignment horizontal="center" vertical="center" textRotation="90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4" fontId="1" fillId="2" borderId="4" xfId="0" applyNumberFormat="1" applyFont="1" applyFill="1" applyBorder="1" applyAlignment="1">
      <alignment horizontal="center" vertical="center" wrapText="1"/>
    </xf>
    <xf numFmtId="4" fontId="1" fillId="2" borderId="3" xfId="0" applyNumberFormat="1" applyFont="1" applyFill="1" applyBorder="1" applyAlignment="1">
      <alignment horizontal="center" vertical="center" wrapText="1"/>
    </xf>
    <xf numFmtId="4" fontId="1" fillId="2" borderId="2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3" fillId="2" borderId="15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165" fontId="4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textRotation="90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4" fontId="13" fillId="2" borderId="1" xfId="0" applyNumberFormat="1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textRotation="90" wrapText="1"/>
    </xf>
    <xf numFmtId="0" fontId="5" fillId="0" borderId="2" xfId="0" applyFont="1" applyFill="1" applyBorder="1" applyAlignment="1">
      <alignment horizontal="center" vertical="center" textRotation="90" wrapText="1"/>
    </xf>
    <xf numFmtId="0" fontId="12" fillId="2" borderId="2" xfId="0" applyFont="1" applyFill="1" applyBorder="1" applyAlignment="1">
      <alignment horizontal="center" vertical="center" textRotation="90" wrapText="1"/>
    </xf>
    <xf numFmtId="0" fontId="12" fillId="2" borderId="1" xfId="0" applyFont="1" applyFill="1" applyBorder="1" applyAlignment="1">
      <alignment horizontal="center" vertical="center" textRotation="90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8"/>
  <sheetViews>
    <sheetView tabSelected="1" view="pageBreakPreview" topLeftCell="B1" zoomScale="90" zoomScaleNormal="100" zoomScaleSheetLayoutView="90" workbookViewId="0">
      <selection activeCell="C60" sqref="C60"/>
    </sheetView>
  </sheetViews>
  <sheetFormatPr defaultRowHeight="15" x14ac:dyDescent="0.25"/>
  <cols>
    <col min="3" max="4" width="9.140625" style="4"/>
    <col min="5" max="5" width="11" customWidth="1"/>
    <col min="10" max="10" width="9.140625" style="4"/>
    <col min="12" max="12" width="11.140625" customWidth="1"/>
    <col min="15" max="15" width="9.140625" style="18"/>
  </cols>
  <sheetData>
    <row r="1" spans="1:17" x14ac:dyDescent="0.25">
      <c r="M1" s="1" t="s">
        <v>68</v>
      </c>
    </row>
    <row r="2" spans="1:17" x14ac:dyDescent="0.25">
      <c r="M2" s="2" t="s">
        <v>67</v>
      </c>
    </row>
    <row r="3" spans="1:17" x14ac:dyDescent="0.25">
      <c r="M3" s="2" t="s">
        <v>66</v>
      </c>
    </row>
    <row r="4" spans="1:17" x14ac:dyDescent="0.25">
      <c r="M4" s="2" t="s">
        <v>65</v>
      </c>
    </row>
    <row r="5" spans="1:17" x14ac:dyDescent="0.25">
      <c r="M5" s="1" t="s">
        <v>64</v>
      </c>
    </row>
    <row r="6" spans="1:17" x14ac:dyDescent="0.25">
      <c r="M6" s="1"/>
    </row>
    <row r="7" spans="1:17" x14ac:dyDescent="0.25">
      <c r="A7" s="52" t="s">
        <v>63</v>
      </c>
      <c r="B7" s="52"/>
      <c r="C7" s="52"/>
      <c r="D7" s="52"/>
      <c r="E7" s="52"/>
      <c r="F7" s="52"/>
      <c r="G7" s="52"/>
      <c r="H7" s="52"/>
      <c r="I7" s="52"/>
      <c r="J7" s="52"/>
      <c r="K7" s="52"/>
      <c r="L7" s="52"/>
      <c r="M7" s="52"/>
      <c r="N7" s="52"/>
      <c r="O7" s="52"/>
      <c r="P7" s="52"/>
      <c r="Q7" s="8"/>
    </row>
    <row r="8" spans="1:17" x14ac:dyDescent="0.25">
      <c r="A8" s="53" t="s">
        <v>62</v>
      </c>
      <c r="B8" s="53"/>
      <c r="C8" s="53"/>
      <c r="D8" s="53"/>
      <c r="E8" s="53"/>
      <c r="F8" s="53"/>
      <c r="G8" s="53"/>
      <c r="H8" s="53"/>
      <c r="I8" s="53"/>
      <c r="J8" s="53"/>
      <c r="K8" s="53"/>
      <c r="L8" s="53"/>
      <c r="M8" s="53"/>
      <c r="N8" s="53"/>
      <c r="O8" s="53"/>
      <c r="P8" s="53"/>
      <c r="Q8" s="9"/>
    </row>
    <row r="9" spans="1:17" x14ac:dyDescent="0.25">
      <c r="A9" s="54" t="s">
        <v>61</v>
      </c>
      <c r="B9" s="54"/>
      <c r="C9" s="54"/>
      <c r="D9" s="54"/>
      <c r="E9" s="54"/>
      <c r="F9" s="54"/>
      <c r="G9" s="54"/>
      <c r="H9" s="54"/>
      <c r="I9" s="54"/>
      <c r="J9" s="54"/>
      <c r="K9" s="54"/>
      <c r="L9" s="54"/>
      <c r="M9" s="54"/>
      <c r="N9" s="54"/>
      <c r="O9" s="54"/>
      <c r="P9" s="54"/>
      <c r="Q9" s="10"/>
    </row>
    <row r="10" spans="1:17" x14ac:dyDescent="0.25">
      <c r="A10" s="52" t="s">
        <v>75</v>
      </c>
      <c r="B10" s="52"/>
      <c r="C10" s="52"/>
      <c r="D10" s="52"/>
      <c r="E10" s="52"/>
      <c r="F10" s="52"/>
      <c r="G10" s="52"/>
      <c r="H10" s="52"/>
      <c r="I10" s="52"/>
      <c r="J10" s="52"/>
      <c r="K10" s="52"/>
      <c r="L10" s="52"/>
      <c r="M10" s="52"/>
      <c r="N10" s="52"/>
      <c r="O10" s="52"/>
      <c r="P10" s="52"/>
      <c r="Q10" s="8"/>
    </row>
    <row r="12" spans="1:17" ht="84.75" customHeight="1" x14ac:dyDescent="0.25">
      <c r="A12" s="59" t="s">
        <v>60</v>
      </c>
      <c r="B12" s="60" t="s">
        <v>59</v>
      </c>
      <c r="C12" s="60" t="s">
        <v>58</v>
      </c>
      <c r="D12" s="60"/>
      <c r="E12" s="60" t="s">
        <v>57</v>
      </c>
      <c r="F12" s="60"/>
      <c r="G12" s="60"/>
      <c r="H12" s="60"/>
      <c r="I12" s="60"/>
      <c r="J12" s="60"/>
      <c r="K12" s="60" t="s">
        <v>56</v>
      </c>
      <c r="L12" s="60"/>
      <c r="M12" s="60"/>
      <c r="N12" s="63" t="s">
        <v>55</v>
      </c>
      <c r="O12" s="64"/>
      <c r="P12" s="64"/>
      <c r="Q12" s="65"/>
    </row>
    <row r="13" spans="1:17" x14ac:dyDescent="0.25">
      <c r="A13" s="59"/>
      <c r="B13" s="60"/>
      <c r="C13" s="60"/>
      <c r="D13" s="60"/>
      <c r="E13" s="60" t="s">
        <v>54</v>
      </c>
      <c r="F13" s="60"/>
      <c r="G13" s="60"/>
      <c r="H13" s="60"/>
      <c r="I13" s="60"/>
      <c r="J13" s="60"/>
      <c r="K13" s="60"/>
      <c r="L13" s="60"/>
      <c r="M13" s="60"/>
      <c r="N13" s="66"/>
      <c r="O13" s="67"/>
      <c r="P13" s="67"/>
      <c r="Q13" s="68"/>
    </row>
    <row r="14" spans="1:17" ht="27" customHeight="1" x14ac:dyDescent="0.25">
      <c r="A14" s="59"/>
      <c r="B14" s="60"/>
      <c r="C14" s="58" t="s">
        <v>53</v>
      </c>
      <c r="D14" s="58" t="s">
        <v>52</v>
      </c>
      <c r="E14" s="58" t="s">
        <v>51</v>
      </c>
      <c r="F14" s="58" t="s">
        <v>50</v>
      </c>
      <c r="G14" s="60" t="s">
        <v>49</v>
      </c>
      <c r="H14" s="60"/>
      <c r="I14" s="60"/>
      <c r="J14" s="60"/>
      <c r="K14" s="58" t="s">
        <v>48</v>
      </c>
      <c r="L14" s="58" t="s">
        <v>47</v>
      </c>
      <c r="M14" s="58" t="s">
        <v>46</v>
      </c>
      <c r="N14" s="70">
        <v>2022</v>
      </c>
      <c r="O14" s="71">
        <v>2023</v>
      </c>
      <c r="P14" s="70">
        <v>2024</v>
      </c>
      <c r="Q14" s="69">
        <v>2025</v>
      </c>
    </row>
    <row r="15" spans="1:17" s="18" customFormat="1" ht="27.75" customHeight="1" x14ac:dyDescent="0.25">
      <c r="A15" s="59"/>
      <c r="B15" s="60"/>
      <c r="C15" s="58"/>
      <c r="D15" s="58"/>
      <c r="E15" s="58"/>
      <c r="F15" s="58"/>
      <c r="G15" s="17">
        <v>2022</v>
      </c>
      <c r="H15" s="17">
        <v>2023</v>
      </c>
      <c r="I15" s="17">
        <v>2024</v>
      </c>
      <c r="J15" s="17">
        <v>2025</v>
      </c>
      <c r="K15" s="58"/>
      <c r="L15" s="58"/>
      <c r="M15" s="58"/>
      <c r="N15" s="69"/>
      <c r="O15" s="72"/>
      <c r="P15" s="69"/>
      <c r="Q15" s="69"/>
    </row>
    <row r="16" spans="1:17" s="18" customFormat="1" x14ac:dyDescent="0.25">
      <c r="A16" s="19">
        <v>1</v>
      </c>
      <c r="B16" s="19">
        <v>2</v>
      </c>
      <c r="C16" s="19">
        <v>3</v>
      </c>
      <c r="D16" s="19">
        <v>4</v>
      </c>
      <c r="E16" s="19">
        <v>5</v>
      </c>
      <c r="F16" s="19">
        <v>6</v>
      </c>
      <c r="G16" s="19">
        <v>7</v>
      </c>
      <c r="H16" s="20">
        <v>8</v>
      </c>
      <c r="I16" s="19">
        <v>9</v>
      </c>
      <c r="J16" s="19">
        <v>10</v>
      </c>
      <c r="K16" s="19">
        <v>11</v>
      </c>
      <c r="L16" s="19">
        <v>12</v>
      </c>
      <c r="M16" s="19">
        <v>13</v>
      </c>
      <c r="N16" s="19">
        <v>14</v>
      </c>
      <c r="O16" s="13">
        <v>15</v>
      </c>
      <c r="P16" s="19">
        <v>16</v>
      </c>
      <c r="Q16" s="19">
        <v>17</v>
      </c>
    </row>
    <row r="17" spans="1:17" s="18" customFormat="1" x14ac:dyDescent="0.25">
      <c r="A17" s="56" t="s">
        <v>45</v>
      </c>
      <c r="B17" s="56"/>
      <c r="C17" s="56"/>
      <c r="D17" s="56"/>
      <c r="E17" s="56"/>
      <c r="F17" s="56"/>
      <c r="G17" s="56"/>
      <c r="H17" s="56"/>
      <c r="I17" s="56"/>
      <c r="J17" s="56"/>
      <c r="K17" s="56"/>
      <c r="L17" s="56"/>
      <c r="M17" s="56"/>
      <c r="N17" s="62">
        <f>N19+N22+N37+N38+N46+N51+0.01</f>
        <v>187248.84000000003</v>
      </c>
      <c r="O17" s="61">
        <f>O19+O22+O38+O45+O46+O47+O51+O50-0.01</f>
        <v>213814.86636999997</v>
      </c>
      <c r="P17" s="62">
        <f>P19+P22+P37+P38+P46+P51</f>
        <v>231540.17706000002</v>
      </c>
      <c r="Q17" s="62">
        <f>Q19+Q22+Q37+Q38+Q46+Q51</f>
        <v>202145.27000000005</v>
      </c>
    </row>
    <row r="18" spans="1:17" s="18" customFormat="1" x14ac:dyDescent="0.25">
      <c r="A18" s="56" t="s">
        <v>44</v>
      </c>
      <c r="B18" s="56"/>
      <c r="C18" s="56"/>
      <c r="D18" s="56"/>
      <c r="E18" s="56"/>
      <c r="F18" s="56"/>
      <c r="G18" s="56"/>
      <c r="H18" s="56"/>
      <c r="I18" s="56"/>
      <c r="J18" s="56"/>
      <c r="K18" s="56"/>
      <c r="L18" s="56"/>
      <c r="M18" s="56"/>
      <c r="N18" s="62"/>
      <c r="O18" s="61"/>
      <c r="P18" s="62"/>
      <c r="Q18" s="62"/>
    </row>
    <row r="19" spans="1:17" s="18" customFormat="1" ht="56.25" x14ac:dyDescent="0.25">
      <c r="A19" s="49" t="s">
        <v>43</v>
      </c>
      <c r="B19" s="21" t="s">
        <v>19</v>
      </c>
      <c r="C19" s="22">
        <v>2022</v>
      </c>
      <c r="D19" s="22">
        <v>2025</v>
      </c>
      <c r="E19" s="23" t="s">
        <v>23</v>
      </c>
      <c r="F19" s="23" t="s">
        <v>23</v>
      </c>
      <c r="G19" s="23" t="s">
        <v>23</v>
      </c>
      <c r="H19" s="23" t="s">
        <v>23</v>
      </c>
      <c r="I19" s="23" t="s">
        <v>23</v>
      </c>
      <c r="J19" s="23" t="s">
        <v>23</v>
      </c>
      <c r="K19" s="23" t="s">
        <v>23</v>
      </c>
      <c r="L19" s="23" t="s">
        <v>23</v>
      </c>
      <c r="M19" s="23" t="s">
        <v>23</v>
      </c>
      <c r="N19" s="24">
        <f>N20+N21-0.01</f>
        <v>155535.92000000001</v>
      </c>
      <c r="O19" s="14">
        <f>O20+O21</f>
        <v>190328.79074000003</v>
      </c>
      <c r="P19" s="24">
        <f>P20+P21</f>
        <v>210706.96000000002</v>
      </c>
      <c r="Q19" s="24">
        <f>Q20+Q21</f>
        <v>191264.39</v>
      </c>
    </row>
    <row r="20" spans="1:17" s="18" customFormat="1" ht="56.25" x14ac:dyDescent="0.25">
      <c r="A20" s="49"/>
      <c r="B20" s="21" t="s">
        <v>19</v>
      </c>
      <c r="C20" s="22">
        <v>2022</v>
      </c>
      <c r="D20" s="22">
        <v>2025</v>
      </c>
      <c r="E20" s="21" t="s">
        <v>77</v>
      </c>
      <c r="F20" s="23" t="s">
        <v>76</v>
      </c>
      <c r="G20" s="21">
        <v>29.6</v>
      </c>
      <c r="H20" s="21">
        <v>34.6</v>
      </c>
      <c r="I20" s="25">
        <v>35</v>
      </c>
      <c r="J20" s="25">
        <v>36</v>
      </c>
      <c r="K20" s="26" t="s">
        <v>26</v>
      </c>
      <c r="L20" s="26" t="s">
        <v>42</v>
      </c>
      <c r="M20" s="23">
        <v>610</v>
      </c>
      <c r="N20" s="16">
        <v>22115.01</v>
      </c>
      <c r="O20" s="15">
        <v>27016.42</v>
      </c>
      <c r="P20" s="16">
        <v>31531.98</v>
      </c>
      <c r="Q20" s="16">
        <v>0</v>
      </c>
    </row>
    <row r="21" spans="1:17" s="18" customFormat="1" ht="56.25" x14ac:dyDescent="0.25">
      <c r="A21" s="49"/>
      <c r="B21" s="21" t="s">
        <v>19</v>
      </c>
      <c r="C21" s="22">
        <v>2022</v>
      </c>
      <c r="D21" s="22">
        <v>2025</v>
      </c>
      <c r="E21" s="21" t="s">
        <v>78</v>
      </c>
      <c r="F21" s="23" t="s">
        <v>76</v>
      </c>
      <c r="G21" s="27">
        <v>65.400000000000006</v>
      </c>
      <c r="H21" s="27">
        <v>75.2</v>
      </c>
      <c r="I21" s="27">
        <v>76</v>
      </c>
      <c r="J21" s="27">
        <v>78</v>
      </c>
      <c r="K21" s="26" t="s">
        <v>26</v>
      </c>
      <c r="L21" s="26" t="s">
        <v>41</v>
      </c>
      <c r="M21" s="23">
        <v>610</v>
      </c>
      <c r="N21" s="16">
        <v>133420.92000000001</v>
      </c>
      <c r="O21" s="15">
        <v>163312.37074000001</v>
      </c>
      <c r="P21" s="16">
        <v>179174.98</v>
      </c>
      <c r="Q21" s="16">
        <v>191264.39</v>
      </c>
    </row>
    <row r="22" spans="1:17" s="18" customFormat="1" ht="56.25" x14ac:dyDescent="0.25">
      <c r="A22" s="49" t="s">
        <v>40</v>
      </c>
      <c r="B22" s="21" t="s">
        <v>19</v>
      </c>
      <c r="C22" s="22">
        <v>2022</v>
      </c>
      <c r="D22" s="22">
        <v>2025</v>
      </c>
      <c r="E22" s="23" t="s">
        <v>23</v>
      </c>
      <c r="F22" s="23" t="s">
        <v>23</v>
      </c>
      <c r="G22" s="23" t="s">
        <v>23</v>
      </c>
      <c r="H22" s="23" t="s">
        <v>23</v>
      </c>
      <c r="I22" s="23" t="s">
        <v>23</v>
      </c>
      <c r="J22" s="23" t="s">
        <v>23</v>
      </c>
      <c r="K22" s="23" t="s">
        <v>23</v>
      </c>
      <c r="L22" s="23" t="s">
        <v>23</v>
      </c>
      <c r="M22" s="23" t="s">
        <v>23</v>
      </c>
      <c r="N22" s="24">
        <f>SUM(N23:N36)</f>
        <v>22078.829999999998</v>
      </c>
      <c r="O22" s="24">
        <f>SUM(O23:O36)</f>
        <v>8253.4380000000001</v>
      </c>
      <c r="P22" s="24">
        <f>SUM(P23:P36)</f>
        <v>11180.91</v>
      </c>
      <c r="Q22" s="24">
        <f>SUM(Q23:Q36)</f>
        <v>421.6</v>
      </c>
    </row>
    <row r="23" spans="1:17" s="18" customFormat="1" ht="56.25" x14ac:dyDescent="0.25">
      <c r="A23" s="49"/>
      <c r="B23" s="21" t="s">
        <v>19</v>
      </c>
      <c r="C23" s="22">
        <v>2022</v>
      </c>
      <c r="D23" s="22">
        <v>2025</v>
      </c>
      <c r="E23" s="49" t="s">
        <v>79</v>
      </c>
      <c r="F23" s="57" t="s">
        <v>39</v>
      </c>
      <c r="G23" s="55">
        <v>0.04</v>
      </c>
      <c r="H23" s="55">
        <v>0.9</v>
      </c>
      <c r="I23" s="55">
        <v>1</v>
      </c>
      <c r="J23" s="55">
        <v>2.5</v>
      </c>
      <c r="K23" s="26" t="s">
        <v>26</v>
      </c>
      <c r="L23" s="26" t="s">
        <v>38</v>
      </c>
      <c r="M23" s="23">
        <v>610</v>
      </c>
      <c r="N23" s="16">
        <v>400</v>
      </c>
      <c r="O23" s="16">
        <v>421.6</v>
      </c>
      <c r="P23" s="16">
        <v>421.6</v>
      </c>
      <c r="Q23" s="16">
        <v>421.6</v>
      </c>
    </row>
    <row r="24" spans="1:17" s="18" customFormat="1" x14ac:dyDescent="0.25">
      <c r="A24" s="49"/>
      <c r="B24" s="21"/>
      <c r="C24" s="22"/>
      <c r="D24" s="22"/>
      <c r="E24" s="49"/>
      <c r="F24" s="57"/>
      <c r="G24" s="55"/>
      <c r="H24" s="55"/>
      <c r="I24" s="55"/>
      <c r="J24" s="55"/>
      <c r="K24" s="26" t="s">
        <v>26</v>
      </c>
      <c r="L24" s="26" t="s">
        <v>80</v>
      </c>
      <c r="M24" s="23">
        <v>610</v>
      </c>
      <c r="N24" s="16">
        <v>0</v>
      </c>
      <c r="O24" s="16">
        <v>45.13</v>
      </c>
      <c r="P24" s="16">
        <v>45</v>
      </c>
      <c r="Q24" s="16">
        <v>0</v>
      </c>
    </row>
    <row r="25" spans="1:17" s="18" customFormat="1" ht="56.25" x14ac:dyDescent="0.25">
      <c r="A25" s="49"/>
      <c r="B25" s="21" t="s">
        <v>19</v>
      </c>
      <c r="C25" s="22">
        <v>2022</v>
      </c>
      <c r="D25" s="22">
        <v>2025</v>
      </c>
      <c r="E25" s="49"/>
      <c r="F25" s="57"/>
      <c r="G25" s="55"/>
      <c r="H25" s="55"/>
      <c r="I25" s="55"/>
      <c r="J25" s="55"/>
      <c r="K25" s="26" t="s">
        <v>26</v>
      </c>
      <c r="L25" s="26" t="s">
        <v>37</v>
      </c>
      <c r="M25" s="23">
        <v>610</v>
      </c>
      <c r="N25" s="16">
        <v>0</v>
      </c>
      <c r="O25" s="16">
        <v>0</v>
      </c>
      <c r="P25" s="16">
        <v>0</v>
      </c>
      <c r="Q25" s="16">
        <v>0</v>
      </c>
    </row>
    <row r="26" spans="1:17" s="18" customFormat="1" ht="56.25" x14ac:dyDescent="0.25">
      <c r="A26" s="49"/>
      <c r="B26" s="21" t="s">
        <v>19</v>
      </c>
      <c r="C26" s="22">
        <v>2022</v>
      </c>
      <c r="D26" s="22">
        <v>2025</v>
      </c>
      <c r="E26" s="49"/>
      <c r="F26" s="57"/>
      <c r="G26" s="55"/>
      <c r="H26" s="55"/>
      <c r="I26" s="55"/>
      <c r="J26" s="55"/>
      <c r="K26" s="26" t="s">
        <v>26</v>
      </c>
      <c r="L26" s="26" t="s">
        <v>69</v>
      </c>
      <c r="M26" s="23">
        <v>610</v>
      </c>
      <c r="N26" s="16">
        <v>0</v>
      </c>
      <c r="O26" s="16">
        <v>623.35</v>
      </c>
      <c r="P26" s="16">
        <v>0</v>
      </c>
      <c r="Q26" s="16">
        <v>0</v>
      </c>
    </row>
    <row r="27" spans="1:17" s="18" customFormat="1" ht="56.25" x14ac:dyDescent="0.25">
      <c r="A27" s="49"/>
      <c r="B27" s="21" t="s">
        <v>19</v>
      </c>
      <c r="C27" s="22">
        <v>2022</v>
      </c>
      <c r="D27" s="22">
        <v>2025</v>
      </c>
      <c r="E27" s="49"/>
      <c r="F27" s="57"/>
      <c r="G27" s="55"/>
      <c r="H27" s="55"/>
      <c r="I27" s="55"/>
      <c r="J27" s="55"/>
      <c r="K27" s="26" t="s">
        <v>26</v>
      </c>
      <c r="L27" s="26" t="s">
        <v>70</v>
      </c>
      <c r="M27" s="23">
        <v>610</v>
      </c>
      <c r="N27" s="16">
        <v>0</v>
      </c>
      <c r="O27" s="16">
        <v>2500</v>
      </c>
      <c r="P27" s="16">
        <v>0</v>
      </c>
      <c r="Q27" s="16">
        <v>0</v>
      </c>
    </row>
    <row r="28" spans="1:17" s="18" customFormat="1" ht="56.25" x14ac:dyDescent="0.25">
      <c r="A28" s="49"/>
      <c r="B28" s="21" t="s">
        <v>19</v>
      </c>
      <c r="C28" s="22">
        <v>2022</v>
      </c>
      <c r="D28" s="22">
        <v>2025</v>
      </c>
      <c r="E28" s="49"/>
      <c r="F28" s="57"/>
      <c r="G28" s="55"/>
      <c r="H28" s="55"/>
      <c r="I28" s="55"/>
      <c r="J28" s="55"/>
      <c r="K28" s="26" t="s">
        <v>26</v>
      </c>
      <c r="L28" s="26" t="s">
        <v>36</v>
      </c>
      <c r="M28" s="23">
        <v>610</v>
      </c>
      <c r="N28" s="16">
        <v>4521.78</v>
      </c>
      <c r="O28" s="16">
        <v>0</v>
      </c>
      <c r="P28" s="16">
        <v>10714.31</v>
      </c>
      <c r="Q28" s="16">
        <v>0</v>
      </c>
    </row>
    <row r="29" spans="1:17" s="18" customFormat="1" ht="56.25" x14ac:dyDescent="0.25">
      <c r="A29" s="49"/>
      <c r="B29" s="21" t="s">
        <v>19</v>
      </c>
      <c r="C29" s="22">
        <v>2022</v>
      </c>
      <c r="D29" s="22">
        <v>2025</v>
      </c>
      <c r="E29" s="49"/>
      <c r="F29" s="57"/>
      <c r="G29" s="55"/>
      <c r="H29" s="55"/>
      <c r="I29" s="55"/>
      <c r="J29" s="55"/>
      <c r="K29" s="26" t="s">
        <v>26</v>
      </c>
      <c r="L29" s="26" t="s">
        <v>72</v>
      </c>
      <c r="M29" s="23">
        <v>610</v>
      </c>
      <c r="N29" s="16">
        <v>4381.7700000000004</v>
      </c>
      <c r="O29" s="16">
        <v>0</v>
      </c>
      <c r="P29" s="16">
        <v>0</v>
      </c>
      <c r="Q29" s="16">
        <v>0</v>
      </c>
    </row>
    <row r="30" spans="1:17" s="18" customFormat="1" ht="56.25" x14ac:dyDescent="0.25">
      <c r="A30" s="49"/>
      <c r="B30" s="21" t="s">
        <v>19</v>
      </c>
      <c r="C30" s="22">
        <v>2022</v>
      </c>
      <c r="D30" s="22">
        <v>2025</v>
      </c>
      <c r="E30" s="49"/>
      <c r="F30" s="57"/>
      <c r="G30" s="55"/>
      <c r="H30" s="55"/>
      <c r="I30" s="55"/>
      <c r="J30" s="55"/>
      <c r="K30" s="26" t="s">
        <v>26</v>
      </c>
      <c r="L30" s="26" t="s">
        <v>72</v>
      </c>
      <c r="M30" s="23">
        <v>610</v>
      </c>
      <c r="N30" s="16">
        <v>0</v>
      </c>
      <c r="O30" s="16">
        <v>1035.42</v>
      </c>
      <c r="P30" s="16">
        <v>0</v>
      </c>
      <c r="Q30" s="16">
        <v>0</v>
      </c>
    </row>
    <row r="31" spans="1:17" s="18" customFormat="1" ht="56.25" x14ac:dyDescent="0.25">
      <c r="A31" s="49"/>
      <c r="B31" s="21" t="s">
        <v>19</v>
      </c>
      <c r="C31" s="22">
        <v>2022</v>
      </c>
      <c r="D31" s="22">
        <v>2025</v>
      </c>
      <c r="E31" s="49"/>
      <c r="F31" s="57"/>
      <c r="G31" s="55"/>
      <c r="H31" s="55"/>
      <c r="I31" s="55"/>
      <c r="J31" s="55"/>
      <c r="K31" s="26" t="s">
        <v>26</v>
      </c>
      <c r="L31" s="26" t="s">
        <v>73</v>
      </c>
      <c r="M31" s="23">
        <v>610</v>
      </c>
      <c r="N31" s="16">
        <v>1543</v>
      </c>
      <c r="O31" s="16">
        <v>0</v>
      </c>
      <c r="P31" s="16">
        <v>0</v>
      </c>
      <c r="Q31" s="16">
        <v>0</v>
      </c>
    </row>
    <row r="32" spans="1:17" s="18" customFormat="1" ht="56.25" x14ac:dyDescent="0.25">
      <c r="A32" s="49"/>
      <c r="B32" s="21" t="s">
        <v>19</v>
      </c>
      <c r="C32" s="22">
        <v>2022</v>
      </c>
      <c r="D32" s="22">
        <v>2025</v>
      </c>
      <c r="E32" s="49"/>
      <c r="F32" s="57"/>
      <c r="G32" s="55"/>
      <c r="H32" s="55"/>
      <c r="I32" s="55"/>
      <c r="J32" s="55"/>
      <c r="K32" s="26" t="s">
        <v>26</v>
      </c>
      <c r="L32" s="26" t="s">
        <v>73</v>
      </c>
      <c r="M32" s="23">
        <v>610</v>
      </c>
      <c r="N32" s="16">
        <v>0</v>
      </c>
      <c r="O32" s="16">
        <v>498</v>
      </c>
      <c r="P32" s="16">
        <v>0</v>
      </c>
      <c r="Q32" s="16">
        <v>0</v>
      </c>
    </row>
    <row r="33" spans="1:17" s="18" customFormat="1" ht="56.25" x14ac:dyDescent="0.25">
      <c r="A33" s="49"/>
      <c r="B33" s="21" t="s">
        <v>19</v>
      </c>
      <c r="C33" s="22">
        <v>2022</v>
      </c>
      <c r="D33" s="22">
        <v>2025</v>
      </c>
      <c r="E33" s="49"/>
      <c r="F33" s="57"/>
      <c r="G33" s="55"/>
      <c r="H33" s="55"/>
      <c r="I33" s="55"/>
      <c r="J33" s="55"/>
      <c r="K33" s="26" t="s">
        <v>26</v>
      </c>
      <c r="L33" s="26" t="s">
        <v>86</v>
      </c>
      <c r="M33" s="23">
        <v>610</v>
      </c>
      <c r="N33" s="16">
        <v>0</v>
      </c>
      <c r="O33" s="16">
        <v>735.24</v>
      </c>
      <c r="P33" s="16">
        <v>0</v>
      </c>
      <c r="Q33" s="16">
        <v>0</v>
      </c>
    </row>
    <row r="34" spans="1:17" s="18" customFormat="1" ht="112.5" x14ac:dyDescent="0.25">
      <c r="A34" s="21" t="s">
        <v>34</v>
      </c>
      <c r="B34" s="21" t="s">
        <v>19</v>
      </c>
      <c r="C34" s="22">
        <v>2022</v>
      </c>
      <c r="D34" s="22">
        <v>2025</v>
      </c>
      <c r="E34" s="21" t="s">
        <v>33</v>
      </c>
      <c r="F34" s="23" t="s">
        <v>12</v>
      </c>
      <c r="G34" s="23">
        <v>10</v>
      </c>
      <c r="H34" s="23">
        <v>10</v>
      </c>
      <c r="I34" s="23">
        <v>10</v>
      </c>
      <c r="J34" s="23"/>
      <c r="K34" s="26" t="s">
        <v>26</v>
      </c>
      <c r="L34" s="26" t="s">
        <v>42</v>
      </c>
      <c r="M34" s="23">
        <v>610</v>
      </c>
      <c r="N34" s="16">
        <v>2882.1</v>
      </c>
      <c r="O34" s="16">
        <v>0</v>
      </c>
      <c r="P34" s="16">
        <v>0</v>
      </c>
      <c r="Q34" s="16">
        <v>0</v>
      </c>
    </row>
    <row r="35" spans="1:17" s="18" customFormat="1" ht="56.25" x14ac:dyDescent="0.25">
      <c r="A35" s="49" t="s">
        <v>31</v>
      </c>
      <c r="B35" s="21" t="s">
        <v>19</v>
      </c>
      <c r="C35" s="22">
        <v>2022</v>
      </c>
      <c r="D35" s="22">
        <v>2025</v>
      </c>
      <c r="E35" s="19" t="s">
        <v>23</v>
      </c>
      <c r="F35" s="19" t="s">
        <v>23</v>
      </c>
      <c r="G35" s="19" t="s">
        <v>23</v>
      </c>
      <c r="H35" s="19" t="s">
        <v>23</v>
      </c>
      <c r="I35" s="19" t="s">
        <v>23</v>
      </c>
      <c r="J35" s="19" t="s">
        <v>23</v>
      </c>
      <c r="K35" s="26" t="s">
        <v>26</v>
      </c>
      <c r="L35" s="26" t="s">
        <v>35</v>
      </c>
      <c r="M35" s="23">
        <v>610</v>
      </c>
      <c r="N35" s="16">
        <v>6539.59</v>
      </c>
      <c r="O35" s="16">
        <v>2394.6979999999999</v>
      </c>
      <c r="P35" s="16">
        <v>0</v>
      </c>
      <c r="Q35" s="16">
        <v>0</v>
      </c>
    </row>
    <row r="36" spans="1:17" s="18" customFormat="1" ht="77.25" customHeight="1" x14ac:dyDescent="0.25">
      <c r="A36" s="49"/>
      <c r="B36" s="21" t="s">
        <v>19</v>
      </c>
      <c r="C36" s="22">
        <v>2022</v>
      </c>
      <c r="D36" s="22">
        <v>2025</v>
      </c>
      <c r="E36" s="49" t="s">
        <v>30</v>
      </c>
      <c r="F36" s="57" t="s">
        <v>29</v>
      </c>
      <c r="G36" s="49">
        <v>250</v>
      </c>
      <c r="H36" s="49">
        <v>250</v>
      </c>
      <c r="I36" s="49">
        <v>250</v>
      </c>
      <c r="J36" s="49"/>
      <c r="K36" s="26" t="s">
        <v>26</v>
      </c>
      <c r="L36" s="26" t="s">
        <v>71</v>
      </c>
      <c r="M36" s="23">
        <v>610</v>
      </c>
      <c r="N36" s="16">
        <v>1810.59</v>
      </c>
      <c r="O36" s="16">
        <v>0</v>
      </c>
      <c r="P36" s="16">
        <v>0</v>
      </c>
      <c r="Q36" s="16">
        <v>0</v>
      </c>
    </row>
    <row r="37" spans="1:17" s="18" customFormat="1" ht="56.25" hidden="1" customHeight="1" x14ac:dyDescent="0.25">
      <c r="A37" s="49"/>
      <c r="B37" s="21" t="s">
        <v>19</v>
      </c>
      <c r="C37" s="22">
        <v>2020</v>
      </c>
      <c r="D37" s="22">
        <v>2025</v>
      </c>
      <c r="E37" s="49"/>
      <c r="F37" s="57"/>
      <c r="G37" s="49"/>
      <c r="H37" s="49"/>
      <c r="I37" s="49"/>
      <c r="J37" s="49"/>
      <c r="K37" s="26" t="s">
        <v>26</v>
      </c>
      <c r="L37" s="26" t="s">
        <v>32</v>
      </c>
      <c r="M37" s="23">
        <v>610</v>
      </c>
      <c r="N37" s="24">
        <v>711.96</v>
      </c>
      <c r="O37" s="24">
        <v>0</v>
      </c>
      <c r="P37" s="24">
        <v>0</v>
      </c>
      <c r="Q37" s="24">
        <v>0</v>
      </c>
    </row>
    <row r="38" spans="1:17" s="18" customFormat="1" ht="56.25" x14ac:dyDescent="0.25">
      <c r="A38" s="49"/>
      <c r="B38" s="21" t="s">
        <v>19</v>
      </c>
      <c r="C38" s="22">
        <v>2022</v>
      </c>
      <c r="D38" s="22">
        <v>2025</v>
      </c>
      <c r="E38" s="49"/>
      <c r="F38" s="57"/>
      <c r="G38" s="49"/>
      <c r="H38" s="49"/>
      <c r="I38" s="49"/>
      <c r="J38" s="49"/>
      <c r="K38" s="19" t="s">
        <v>23</v>
      </c>
      <c r="L38" s="19" t="s">
        <v>23</v>
      </c>
      <c r="M38" s="19" t="s">
        <v>23</v>
      </c>
      <c r="N38" s="24">
        <f>SUM(N39:N41)</f>
        <v>137.01</v>
      </c>
      <c r="O38" s="24">
        <f>SUM(O39:O44)</f>
        <v>123.64989</v>
      </c>
      <c r="P38" s="24">
        <f>SUM(P39:P44)</f>
        <v>124.29706</v>
      </c>
      <c r="Q38" s="24">
        <f>SUM(Q39:Q44)</f>
        <v>124.47999999999999</v>
      </c>
    </row>
    <row r="39" spans="1:17" s="18" customFormat="1" ht="67.5" x14ac:dyDescent="0.25">
      <c r="A39" s="21" t="s">
        <v>27</v>
      </c>
      <c r="B39" s="21" t="s">
        <v>19</v>
      </c>
      <c r="C39" s="22">
        <v>2022</v>
      </c>
      <c r="D39" s="22">
        <v>2025</v>
      </c>
      <c r="E39" s="21" t="s">
        <v>81</v>
      </c>
      <c r="F39" s="23" t="s">
        <v>39</v>
      </c>
      <c r="G39" s="28">
        <v>3.0000000000000001E-3</v>
      </c>
      <c r="H39" s="28">
        <v>3.0000000000000001E-3</v>
      </c>
      <c r="I39" s="28">
        <v>1.1000000000000001</v>
      </c>
      <c r="J39" s="28">
        <v>2.7</v>
      </c>
      <c r="K39" s="26" t="s">
        <v>26</v>
      </c>
      <c r="L39" s="26" t="s">
        <v>28</v>
      </c>
      <c r="M39" s="23">
        <v>610</v>
      </c>
      <c r="N39" s="16">
        <v>96.3</v>
      </c>
      <c r="O39" s="16">
        <v>0</v>
      </c>
      <c r="P39" s="16">
        <v>0</v>
      </c>
      <c r="Q39" s="16">
        <v>0</v>
      </c>
    </row>
    <row r="40" spans="1:17" s="18" customFormat="1" ht="56.25" x14ac:dyDescent="0.25">
      <c r="A40" s="49" t="s">
        <v>24</v>
      </c>
      <c r="B40" s="21" t="s">
        <v>19</v>
      </c>
      <c r="C40" s="22">
        <v>2022</v>
      </c>
      <c r="D40" s="22">
        <v>2025</v>
      </c>
      <c r="E40" s="19" t="s">
        <v>23</v>
      </c>
      <c r="F40" s="19" t="s">
        <v>23</v>
      </c>
      <c r="G40" s="19" t="s">
        <v>23</v>
      </c>
      <c r="H40" s="19" t="s">
        <v>23</v>
      </c>
      <c r="I40" s="19" t="s">
        <v>23</v>
      </c>
      <c r="J40" s="19" t="s">
        <v>23</v>
      </c>
      <c r="K40" s="26" t="s">
        <v>26</v>
      </c>
      <c r="L40" s="26" t="s">
        <v>28</v>
      </c>
      <c r="M40" s="23">
        <v>610</v>
      </c>
      <c r="N40" s="16">
        <v>39.340000000000003</v>
      </c>
      <c r="O40" s="16">
        <v>0</v>
      </c>
      <c r="P40" s="16">
        <v>0</v>
      </c>
      <c r="Q40" s="16"/>
    </row>
    <row r="41" spans="1:17" s="18" customFormat="1" ht="56.25" x14ac:dyDescent="0.25">
      <c r="A41" s="49"/>
      <c r="B41" s="21" t="s">
        <v>19</v>
      </c>
      <c r="C41" s="22">
        <v>2022</v>
      </c>
      <c r="D41" s="22">
        <v>2025</v>
      </c>
      <c r="E41" s="49" t="s">
        <v>22</v>
      </c>
      <c r="F41" s="57" t="s">
        <v>21</v>
      </c>
      <c r="G41" s="49">
        <v>0.33</v>
      </c>
      <c r="H41" s="49">
        <v>0.33</v>
      </c>
      <c r="I41" s="49">
        <v>0.33</v>
      </c>
      <c r="J41" s="49"/>
      <c r="K41" s="26" t="s">
        <v>26</v>
      </c>
      <c r="L41" s="26" t="s">
        <v>28</v>
      </c>
      <c r="M41" s="23">
        <v>610</v>
      </c>
      <c r="N41" s="16">
        <v>1.37</v>
      </c>
      <c r="O41" s="16">
        <v>0</v>
      </c>
      <c r="P41" s="16">
        <v>0</v>
      </c>
      <c r="Q41" s="16">
        <v>0</v>
      </c>
    </row>
    <row r="42" spans="1:17" s="18" customFormat="1" ht="56.25" x14ac:dyDescent="0.25">
      <c r="A42" s="49"/>
      <c r="B42" s="21" t="s">
        <v>19</v>
      </c>
      <c r="C42" s="22">
        <v>2022</v>
      </c>
      <c r="D42" s="22">
        <v>2025</v>
      </c>
      <c r="E42" s="49"/>
      <c r="F42" s="57"/>
      <c r="G42" s="49"/>
      <c r="H42" s="49"/>
      <c r="I42" s="49"/>
      <c r="J42" s="49"/>
      <c r="K42" s="26" t="s">
        <v>26</v>
      </c>
      <c r="L42" s="26" t="s">
        <v>87</v>
      </c>
      <c r="M42" s="23">
        <v>610</v>
      </c>
      <c r="N42" s="16">
        <v>0</v>
      </c>
      <c r="O42" s="16">
        <v>86.91</v>
      </c>
      <c r="P42" s="16">
        <v>0</v>
      </c>
      <c r="Q42" s="16">
        <v>0</v>
      </c>
    </row>
    <row r="43" spans="1:17" s="18" customFormat="1" ht="56.25" x14ac:dyDescent="0.25">
      <c r="A43" s="49"/>
      <c r="B43" s="21" t="s">
        <v>19</v>
      </c>
      <c r="C43" s="22">
        <v>2022</v>
      </c>
      <c r="D43" s="22">
        <v>2025</v>
      </c>
      <c r="E43" s="49"/>
      <c r="F43" s="57"/>
      <c r="G43" s="49"/>
      <c r="H43" s="49"/>
      <c r="I43" s="49"/>
      <c r="J43" s="49"/>
      <c r="K43" s="19" t="s">
        <v>23</v>
      </c>
      <c r="L43" s="26" t="s">
        <v>87</v>
      </c>
      <c r="M43" s="23">
        <v>610</v>
      </c>
      <c r="N43" s="16">
        <v>0</v>
      </c>
      <c r="O43" s="16">
        <v>35.502830000000003</v>
      </c>
      <c r="P43" s="16">
        <v>123.06</v>
      </c>
      <c r="Q43" s="16">
        <v>123.24</v>
      </c>
    </row>
    <row r="44" spans="1:17" s="18" customFormat="1" ht="56.25" x14ac:dyDescent="0.25">
      <c r="A44" s="49"/>
      <c r="B44" s="21" t="s">
        <v>19</v>
      </c>
      <c r="C44" s="22">
        <v>2022</v>
      </c>
      <c r="D44" s="22">
        <v>2025</v>
      </c>
      <c r="E44" s="49"/>
      <c r="F44" s="57"/>
      <c r="G44" s="49"/>
      <c r="H44" s="49"/>
      <c r="I44" s="49"/>
      <c r="J44" s="49"/>
      <c r="K44" s="26" t="s">
        <v>3</v>
      </c>
      <c r="L44" s="26" t="s">
        <v>87</v>
      </c>
      <c r="M44" s="23">
        <v>610</v>
      </c>
      <c r="N44" s="16">
        <v>0</v>
      </c>
      <c r="O44" s="16">
        <v>1.23706</v>
      </c>
      <c r="P44" s="16">
        <v>1.23706</v>
      </c>
      <c r="Q44" s="16">
        <v>1.24</v>
      </c>
    </row>
    <row r="45" spans="1:17" s="18" customFormat="1" ht="36" customHeight="1" x14ac:dyDescent="0.25">
      <c r="A45" s="49"/>
      <c r="B45" s="21" t="s">
        <v>19</v>
      </c>
      <c r="C45" s="22">
        <v>2022</v>
      </c>
      <c r="D45" s="22">
        <v>2025</v>
      </c>
      <c r="E45" s="49"/>
      <c r="F45" s="57"/>
      <c r="G45" s="49"/>
      <c r="H45" s="49"/>
      <c r="I45" s="49"/>
      <c r="J45" s="49"/>
      <c r="K45" s="26" t="s">
        <v>26</v>
      </c>
      <c r="L45" s="26" t="s">
        <v>90</v>
      </c>
      <c r="M45" s="23">
        <v>610</v>
      </c>
      <c r="N45" s="16">
        <v>0</v>
      </c>
      <c r="O45" s="24">
        <v>3966.6660000000002</v>
      </c>
      <c r="P45" s="16">
        <v>0</v>
      </c>
      <c r="Q45" s="16">
        <v>0</v>
      </c>
    </row>
    <row r="46" spans="1:17" s="18" customFormat="1" ht="56.25" customHeight="1" x14ac:dyDescent="0.25">
      <c r="A46" s="49"/>
      <c r="B46" s="21" t="s">
        <v>19</v>
      </c>
      <c r="C46" s="22">
        <v>2022</v>
      </c>
      <c r="D46" s="22">
        <v>2023</v>
      </c>
      <c r="E46" s="49"/>
      <c r="F46" s="57"/>
      <c r="G46" s="49"/>
      <c r="H46" s="49"/>
      <c r="I46" s="49"/>
      <c r="J46" s="49"/>
      <c r="K46" s="26" t="s">
        <v>18</v>
      </c>
      <c r="L46" s="26" t="s">
        <v>25</v>
      </c>
      <c r="M46" s="23">
        <v>610</v>
      </c>
      <c r="N46" s="24">
        <v>175.51</v>
      </c>
      <c r="O46" s="24">
        <v>1257.58</v>
      </c>
      <c r="P46" s="24">
        <v>1258.6099999999999</v>
      </c>
      <c r="Q46" s="24">
        <v>1258.5999999999999</v>
      </c>
    </row>
    <row r="47" spans="1:17" s="18" customFormat="1" ht="112.5" customHeight="1" x14ac:dyDescent="0.25">
      <c r="A47" s="40" t="s">
        <v>34</v>
      </c>
      <c r="B47" s="40" t="s">
        <v>19</v>
      </c>
      <c r="C47" s="37">
        <v>2022</v>
      </c>
      <c r="D47" s="37">
        <v>2025</v>
      </c>
      <c r="E47" s="40" t="s">
        <v>33</v>
      </c>
      <c r="F47" s="43" t="s">
        <v>12</v>
      </c>
      <c r="G47" s="43">
        <v>10</v>
      </c>
      <c r="H47" s="43">
        <v>10</v>
      </c>
      <c r="I47" s="43">
        <v>10</v>
      </c>
      <c r="J47" s="43"/>
      <c r="K47" s="26" t="s">
        <v>26</v>
      </c>
      <c r="L47" s="26" t="s">
        <v>89</v>
      </c>
      <c r="M47" s="23">
        <v>610</v>
      </c>
      <c r="N47" s="16">
        <v>0</v>
      </c>
      <c r="O47" s="24">
        <f>O48+O49</f>
        <v>1212.1220000000001</v>
      </c>
      <c r="P47" s="16">
        <v>0</v>
      </c>
      <c r="Q47" s="16">
        <v>0</v>
      </c>
    </row>
    <row r="48" spans="1:17" s="18" customFormat="1" ht="112.5" customHeight="1" x14ac:dyDescent="0.25">
      <c r="A48" s="41"/>
      <c r="B48" s="41"/>
      <c r="C48" s="38"/>
      <c r="D48" s="38"/>
      <c r="E48" s="41"/>
      <c r="F48" s="44"/>
      <c r="G48" s="44"/>
      <c r="H48" s="44"/>
      <c r="I48" s="44"/>
      <c r="J48" s="44"/>
      <c r="K48" s="26" t="s">
        <v>26</v>
      </c>
      <c r="L48" s="26" t="s">
        <v>89</v>
      </c>
      <c r="M48" s="23">
        <v>610</v>
      </c>
      <c r="N48" s="16">
        <v>0</v>
      </c>
      <c r="O48" s="16">
        <v>1200</v>
      </c>
      <c r="P48" s="16">
        <v>0</v>
      </c>
      <c r="Q48" s="16">
        <v>0</v>
      </c>
    </row>
    <row r="49" spans="1:17" s="18" customFormat="1" ht="113.25" customHeight="1" thickBot="1" x14ac:dyDescent="0.3">
      <c r="A49" s="42"/>
      <c r="B49" s="42"/>
      <c r="C49" s="39"/>
      <c r="D49" s="39"/>
      <c r="E49" s="42"/>
      <c r="F49" s="45"/>
      <c r="G49" s="45"/>
      <c r="H49" s="51"/>
      <c r="I49" s="51"/>
      <c r="J49" s="51"/>
      <c r="K49" s="26" t="s">
        <v>26</v>
      </c>
      <c r="L49" s="26" t="s">
        <v>89</v>
      </c>
      <c r="M49" s="23">
        <v>610</v>
      </c>
      <c r="N49" s="16">
        <v>0</v>
      </c>
      <c r="O49" s="16">
        <v>12.122</v>
      </c>
      <c r="P49" s="16">
        <v>0</v>
      </c>
      <c r="Q49" s="16">
        <v>0</v>
      </c>
    </row>
    <row r="50" spans="1:17" s="18" customFormat="1" ht="76.5" customHeight="1" thickBot="1" x14ac:dyDescent="0.3">
      <c r="A50" s="40" t="s">
        <v>82</v>
      </c>
      <c r="B50" s="40" t="s">
        <v>19</v>
      </c>
      <c r="C50" s="22">
        <v>2022</v>
      </c>
      <c r="D50" s="22">
        <v>2025</v>
      </c>
      <c r="E50" s="29" t="s">
        <v>83</v>
      </c>
      <c r="F50" s="23" t="s">
        <v>84</v>
      </c>
      <c r="G50" s="21">
        <f ca="1">F50:G50</f>
        <v>0</v>
      </c>
      <c r="H50" s="30">
        <v>10</v>
      </c>
      <c r="I50" s="31">
        <v>12</v>
      </c>
      <c r="J50" s="31">
        <v>14</v>
      </c>
      <c r="K50" s="26" t="s">
        <v>26</v>
      </c>
      <c r="L50" s="26" t="s">
        <v>88</v>
      </c>
      <c r="M50" s="23">
        <v>610</v>
      </c>
      <c r="N50" s="16">
        <v>0</v>
      </c>
      <c r="O50" s="24">
        <v>255.73500000000001</v>
      </c>
      <c r="P50" s="16">
        <v>0</v>
      </c>
      <c r="Q50" s="16">
        <v>0</v>
      </c>
    </row>
    <row r="51" spans="1:17" s="18" customFormat="1" ht="56.25" customHeight="1" thickBot="1" x14ac:dyDescent="0.3">
      <c r="A51" s="42"/>
      <c r="B51" s="42"/>
      <c r="C51" s="22">
        <v>2022</v>
      </c>
      <c r="D51" s="22">
        <v>2025</v>
      </c>
      <c r="E51" s="21" t="s">
        <v>85</v>
      </c>
      <c r="F51" s="23" t="s">
        <v>84</v>
      </c>
      <c r="G51" s="21">
        <v>0</v>
      </c>
      <c r="H51" s="32">
        <v>5</v>
      </c>
      <c r="I51" s="33">
        <v>7</v>
      </c>
      <c r="J51" s="33">
        <v>9</v>
      </c>
      <c r="K51" s="26" t="s">
        <v>18</v>
      </c>
      <c r="L51" s="19" t="s">
        <v>23</v>
      </c>
      <c r="M51" s="19" t="s">
        <v>23</v>
      </c>
      <c r="N51" s="24">
        <f>SUM(N52:N56)</f>
        <v>8609.6</v>
      </c>
      <c r="O51" s="24">
        <f>SUM(O52:O56)</f>
        <v>8416.8947399999997</v>
      </c>
      <c r="P51" s="24">
        <f>SUM(P52:P56)</f>
        <v>8269.4</v>
      </c>
      <c r="Q51" s="24">
        <f>SUM(Q52:Q56)</f>
        <v>9076.2000000000007</v>
      </c>
    </row>
    <row r="52" spans="1:17" s="18" customFormat="1" ht="15" customHeight="1" x14ac:dyDescent="0.25">
      <c r="A52" s="23" t="s">
        <v>16</v>
      </c>
      <c r="B52" s="23"/>
      <c r="C52" s="23"/>
      <c r="D52" s="23"/>
      <c r="E52" s="23"/>
      <c r="F52" s="23"/>
      <c r="G52" s="23"/>
      <c r="H52" s="23"/>
      <c r="I52" s="23"/>
      <c r="J52" s="23"/>
      <c r="K52" s="26" t="s">
        <v>18</v>
      </c>
      <c r="L52" s="26" t="s">
        <v>20</v>
      </c>
      <c r="M52" s="23">
        <v>240</v>
      </c>
      <c r="N52" s="16">
        <v>5</v>
      </c>
      <c r="O52" s="16">
        <v>14.1</v>
      </c>
      <c r="P52" s="16">
        <v>16</v>
      </c>
      <c r="Q52" s="16">
        <v>16</v>
      </c>
    </row>
    <row r="53" spans="1:17" s="18" customFormat="1" x14ac:dyDescent="0.25">
      <c r="A53" s="23"/>
      <c r="B53" s="23"/>
      <c r="C53" s="23"/>
      <c r="D53" s="23"/>
      <c r="E53" s="23"/>
      <c r="F53" s="23"/>
      <c r="G53" s="23"/>
      <c r="H53" s="23"/>
      <c r="I53" s="23"/>
      <c r="J53" s="23"/>
      <c r="K53" s="34" t="s">
        <v>18</v>
      </c>
      <c r="L53" s="26" t="s">
        <v>20</v>
      </c>
      <c r="M53" s="23">
        <v>120</v>
      </c>
      <c r="N53" s="16">
        <v>5784.49</v>
      </c>
      <c r="O53" s="16">
        <v>6842.2500300000002</v>
      </c>
      <c r="P53" s="16">
        <v>7177.14</v>
      </c>
      <c r="Q53" s="16">
        <v>7552.2</v>
      </c>
    </row>
    <row r="54" spans="1:17" s="18" customFormat="1" ht="15" customHeight="1" x14ac:dyDescent="0.25">
      <c r="A54" s="23" t="s">
        <v>15</v>
      </c>
      <c r="B54" s="23"/>
      <c r="C54" s="23"/>
      <c r="D54" s="23"/>
      <c r="E54" s="23"/>
      <c r="F54" s="23"/>
      <c r="G54" s="23"/>
      <c r="H54" s="23"/>
      <c r="I54" s="23"/>
      <c r="J54" s="23"/>
      <c r="K54" s="34"/>
      <c r="L54" s="26" t="s">
        <v>20</v>
      </c>
      <c r="M54" s="23">
        <v>240</v>
      </c>
      <c r="N54" s="16">
        <v>2560.67</v>
      </c>
      <c r="O54" s="16">
        <v>1354.14471</v>
      </c>
      <c r="P54" s="16">
        <v>1076.26</v>
      </c>
      <c r="Q54" s="16">
        <v>1508</v>
      </c>
    </row>
    <row r="55" spans="1:17" s="18" customFormat="1" ht="23.25" x14ac:dyDescent="0.25">
      <c r="A55" s="49" t="s">
        <v>14</v>
      </c>
      <c r="B55" s="21" t="s">
        <v>6</v>
      </c>
      <c r="C55" s="22">
        <v>2016</v>
      </c>
      <c r="D55" s="22">
        <v>2025</v>
      </c>
      <c r="E55" s="49" t="s">
        <v>13</v>
      </c>
      <c r="F55" s="57" t="s">
        <v>12</v>
      </c>
      <c r="G55" s="50">
        <v>9</v>
      </c>
      <c r="H55" s="50">
        <v>9</v>
      </c>
      <c r="I55" s="50">
        <v>10</v>
      </c>
      <c r="J55" s="50"/>
      <c r="K55" s="34"/>
      <c r="L55" s="26" t="s">
        <v>35</v>
      </c>
      <c r="M55" s="23">
        <v>120</v>
      </c>
      <c r="N55" s="16">
        <v>259.44</v>
      </c>
      <c r="O55" s="16">
        <v>206.4</v>
      </c>
      <c r="P55" s="16">
        <v>0</v>
      </c>
      <c r="Q55" s="16">
        <v>0</v>
      </c>
    </row>
    <row r="56" spans="1:17" s="18" customFormat="1" ht="23.25" x14ac:dyDescent="0.25">
      <c r="A56" s="49"/>
      <c r="B56" s="21" t="s">
        <v>6</v>
      </c>
      <c r="C56" s="22">
        <v>2016</v>
      </c>
      <c r="D56" s="22">
        <v>2025</v>
      </c>
      <c r="E56" s="49"/>
      <c r="F56" s="57"/>
      <c r="G56" s="50"/>
      <c r="H56" s="50"/>
      <c r="I56" s="50"/>
      <c r="J56" s="50"/>
      <c r="K56" s="23"/>
      <c r="L56" s="34" t="s">
        <v>17</v>
      </c>
      <c r="M56" s="22">
        <v>120</v>
      </c>
      <c r="N56" s="16"/>
      <c r="O56" s="16"/>
      <c r="P56" s="16"/>
      <c r="Q56" s="16"/>
    </row>
    <row r="57" spans="1:17" s="18" customFormat="1" ht="23.25" x14ac:dyDescent="0.25">
      <c r="A57" s="49"/>
      <c r="B57" s="21" t="s">
        <v>6</v>
      </c>
      <c r="C57" s="22">
        <v>2016</v>
      </c>
      <c r="D57" s="22">
        <v>2025</v>
      </c>
      <c r="E57" s="49"/>
      <c r="F57" s="57"/>
      <c r="G57" s="50"/>
      <c r="H57" s="50"/>
      <c r="I57" s="50"/>
      <c r="J57" s="50"/>
      <c r="K57" s="23"/>
      <c r="L57" s="34"/>
      <c r="M57" s="22"/>
      <c r="N57" s="35"/>
      <c r="O57" s="35"/>
      <c r="P57" s="35"/>
      <c r="Q57" s="35"/>
    </row>
    <row r="58" spans="1:17" s="18" customFormat="1" ht="135" hidden="1" x14ac:dyDescent="0.25">
      <c r="A58" s="21" t="s">
        <v>10</v>
      </c>
      <c r="B58" s="23" t="s">
        <v>6</v>
      </c>
      <c r="C58" s="22">
        <v>2016</v>
      </c>
      <c r="D58" s="22">
        <v>2025</v>
      </c>
      <c r="E58" s="21" t="s">
        <v>9</v>
      </c>
      <c r="F58" s="23" t="s">
        <v>4</v>
      </c>
      <c r="G58" s="21">
        <v>170</v>
      </c>
      <c r="H58" s="21">
        <v>170</v>
      </c>
      <c r="I58" s="21">
        <v>180</v>
      </c>
      <c r="J58" s="21"/>
      <c r="K58" s="23"/>
      <c r="L58" s="34"/>
      <c r="M58" s="22"/>
      <c r="N58" s="35"/>
      <c r="O58" s="35"/>
      <c r="P58" s="35"/>
      <c r="Q58" s="35"/>
    </row>
    <row r="59" spans="1:17" s="18" customFormat="1" ht="67.5" x14ac:dyDescent="0.25">
      <c r="A59" s="21" t="s">
        <v>7</v>
      </c>
      <c r="B59" s="23" t="s">
        <v>6</v>
      </c>
      <c r="C59" s="22">
        <v>2022</v>
      </c>
      <c r="D59" s="22">
        <v>2025</v>
      </c>
      <c r="E59" s="23" t="s">
        <v>5</v>
      </c>
      <c r="F59" s="23" t="s">
        <v>4</v>
      </c>
      <c r="G59" s="21">
        <v>6</v>
      </c>
      <c r="H59" s="21">
        <v>6</v>
      </c>
      <c r="I59" s="21">
        <v>3</v>
      </c>
      <c r="J59" s="21"/>
      <c r="K59" s="26" t="s">
        <v>8</v>
      </c>
      <c r="L59" s="23"/>
      <c r="M59" s="23"/>
      <c r="N59" s="46">
        <f>SUM(N62:N66)-0.01</f>
        <v>34159.74</v>
      </c>
      <c r="O59" s="46">
        <f>SUM(O62:O66)</f>
        <v>28635.99</v>
      </c>
      <c r="P59" s="46">
        <f>SUM(P62:P66)</f>
        <v>29183.58</v>
      </c>
      <c r="Q59" s="46">
        <f>SUM(Q62:Q66)</f>
        <v>0</v>
      </c>
    </row>
    <row r="60" spans="1:17" s="18" customFormat="1" ht="63.75" x14ac:dyDescent="0.25">
      <c r="A60" s="36" t="s">
        <v>1</v>
      </c>
      <c r="B60" s="36" t="s">
        <v>0</v>
      </c>
      <c r="C60" s="36" t="s">
        <v>0</v>
      </c>
      <c r="D60" s="36" t="s">
        <v>0</v>
      </c>
      <c r="E60" s="36" t="s">
        <v>0</v>
      </c>
      <c r="F60" s="36" t="s">
        <v>0</v>
      </c>
      <c r="G60" s="36" t="s">
        <v>0</v>
      </c>
      <c r="H60" s="36" t="s">
        <v>0</v>
      </c>
      <c r="I60" s="36" t="s">
        <v>0</v>
      </c>
      <c r="J60" s="36" t="s">
        <v>0</v>
      </c>
      <c r="K60" s="26" t="s">
        <v>8</v>
      </c>
      <c r="L60" s="23"/>
      <c r="M60" s="23"/>
      <c r="N60" s="47"/>
      <c r="O60" s="47"/>
      <c r="P60" s="47"/>
      <c r="Q60" s="47"/>
    </row>
    <row r="61" spans="1:17" s="18" customFormat="1" x14ac:dyDescent="0.25">
      <c r="K61" s="26" t="s">
        <v>8</v>
      </c>
      <c r="L61" s="23"/>
      <c r="M61" s="23"/>
      <c r="N61" s="48"/>
      <c r="O61" s="48"/>
      <c r="P61" s="48"/>
      <c r="Q61" s="48"/>
    </row>
    <row r="62" spans="1:17" x14ac:dyDescent="0.25">
      <c r="K62" s="7" t="s">
        <v>8</v>
      </c>
      <c r="L62" s="7" t="s">
        <v>2</v>
      </c>
      <c r="M62" s="6">
        <v>110</v>
      </c>
      <c r="N62" s="3">
        <v>17038.12</v>
      </c>
      <c r="O62" s="16">
        <v>18736.400000000001</v>
      </c>
      <c r="P62" s="3">
        <v>19864.7</v>
      </c>
      <c r="Q62" s="3">
        <v>0</v>
      </c>
    </row>
    <row r="63" spans="1:17" x14ac:dyDescent="0.25">
      <c r="K63" s="7" t="s">
        <v>3</v>
      </c>
      <c r="L63" s="7" t="s">
        <v>11</v>
      </c>
      <c r="M63" s="6">
        <v>110</v>
      </c>
      <c r="N63" s="3">
        <v>1477.28</v>
      </c>
      <c r="O63" s="16">
        <v>964.7</v>
      </c>
      <c r="P63" s="3">
        <v>0</v>
      </c>
      <c r="Q63" s="3">
        <v>0</v>
      </c>
    </row>
    <row r="64" spans="1:17" x14ac:dyDescent="0.25">
      <c r="K64" s="5" t="s">
        <v>0</v>
      </c>
      <c r="L64" s="7" t="s">
        <v>74</v>
      </c>
      <c r="M64" s="6">
        <v>110</v>
      </c>
      <c r="N64" s="3">
        <v>263.36</v>
      </c>
      <c r="O64" s="16">
        <v>0</v>
      </c>
      <c r="P64" s="3">
        <v>0</v>
      </c>
      <c r="Q64" s="3">
        <v>0</v>
      </c>
    </row>
    <row r="65" spans="12:17" x14ac:dyDescent="0.25">
      <c r="L65" s="7" t="s">
        <v>2</v>
      </c>
      <c r="M65" s="6">
        <v>240</v>
      </c>
      <c r="N65" s="12">
        <v>15371.35</v>
      </c>
      <c r="O65" s="16">
        <v>8923.14</v>
      </c>
      <c r="P65" s="3">
        <v>9308.8799999999992</v>
      </c>
      <c r="Q65" s="3">
        <v>0</v>
      </c>
    </row>
    <row r="66" spans="12:17" x14ac:dyDescent="0.25">
      <c r="L66" s="7" t="s">
        <v>2</v>
      </c>
      <c r="M66" s="6">
        <v>240</v>
      </c>
      <c r="N66" s="3">
        <v>9.64</v>
      </c>
      <c r="O66" s="16">
        <v>11.75</v>
      </c>
      <c r="P66" s="3">
        <v>10</v>
      </c>
      <c r="Q66" s="3">
        <v>0</v>
      </c>
    </row>
    <row r="67" spans="12:17" x14ac:dyDescent="0.25">
      <c r="L67" s="5" t="s">
        <v>0</v>
      </c>
      <c r="M67" s="5" t="s">
        <v>0</v>
      </c>
      <c r="N67" s="11">
        <f>N59+N17</f>
        <v>221408.58000000002</v>
      </c>
      <c r="O67" s="24">
        <f>O59+O17</f>
        <v>242450.85636999996</v>
      </c>
      <c r="P67" s="11">
        <f>P59+P17</f>
        <v>260723.75706000003</v>
      </c>
      <c r="Q67" s="11">
        <f>Q59+Q17</f>
        <v>202145.27000000005</v>
      </c>
    </row>
    <row r="68" spans="12:17" x14ac:dyDescent="0.25">
      <c r="P68" s="18"/>
    </row>
  </sheetData>
  <mergeCells count="74">
    <mergeCell ref="K12:M13"/>
    <mergeCell ref="C14:C15"/>
    <mergeCell ref="D14:D15"/>
    <mergeCell ref="E14:E15"/>
    <mergeCell ref="F14:F15"/>
    <mergeCell ref="G14:J14"/>
    <mergeCell ref="K14:K15"/>
    <mergeCell ref="L14:L15"/>
    <mergeCell ref="O17:O18"/>
    <mergeCell ref="P17:P18"/>
    <mergeCell ref="N12:Q13"/>
    <mergeCell ref="Q14:Q15"/>
    <mergeCell ref="Q17:Q18"/>
    <mergeCell ref="P14:P15"/>
    <mergeCell ref="O14:O15"/>
    <mergeCell ref="N14:N15"/>
    <mergeCell ref="N17:N18"/>
    <mergeCell ref="A50:A51"/>
    <mergeCell ref="B50:B51"/>
    <mergeCell ref="A47:A49"/>
    <mergeCell ref="B47:B49"/>
    <mergeCell ref="M14:M15"/>
    <mergeCell ref="E23:E33"/>
    <mergeCell ref="F23:F33"/>
    <mergeCell ref="G23:G33"/>
    <mergeCell ref="H23:H33"/>
    <mergeCell ref="I23:I33"/>
    <mergeCell ref="A18:M18"/>
    <mergeCell ref="A12:A15"/>
    <mergeCell ref="B12:B15"/>
    <mergeCell ref="C12:D13"/>
    <mergeCell ref="E12:J12"/>
    <mergeCell ref="E13:J13"/>
    <mergeCell ref="A55:A57"/>
    <mergeCell ref="E55:E57"/>
    <mergeCell ref="F55:F57"/>
    <mergeCell ref="G55:G57"/>
    <mergeCell ref="H55:H57"/>
    <mergeCell ref="A40:A46"/>
    <mergeCell ref="E41:E46"/>
    <mergeCell ref="F41:F46"/>
    <mergeCell ref="G41:G46"/>
    <mergeCell ref="H41:H46"/>
    <mergeCell ref="A7:P7"/>
    <mergeCell ref="A8:P8"/>
    <mergeCell ref="A9:P9"/>
    <mergeCell ref="A10:P10"/>
    <mergeCell ref="J41:J46"/>
    <mergeCell ref="I41:I46"/>
    <mergeCell ref="J23:J33"/>
    <mergeCell ref="A35:A38"/>
    <mergeCell ref="E36:E38"/>
    <mergeCell ref="A19:A21"/>
    <mergeCell ref="A22:A33"/>
    <mergeCell ref="A17:M17"/>
    <mergeCell ref="F36:F38"/>
    <mergeCell ref="H36:H38"/>
    <mergeCell ref="I36:I38"/>
    <mergeCell ref="J36:J38"/>
    <mergeCell ref="Q59:Q61"/>
    <mergeCell ref="O59:O61"/>
    <mergeCell ref="P59:P61"/>
    <mergeCell ref="G36:G38"/>
    <mergeCell ref="N59:N61"/>
    <mergeCell ref="I55:I57"/>
    <mergeCell ref="J55:J57"/>
    <mergeCell ref="H47:H49"/>
    <mergeCell ref="I47:I49"/>
    <mergeCell ref="J47:J49"/>
    <mergeCell ref="C47:C49"/>
    <mergeCell ref="D47:D49"/>
    <mergeCell ref="E47:E49"/>
    <mergeCell ref="F47:F49"/>
    <mergeCell ref="G47:G49"/>
  </mergeCells>
  <pageMargins left="0.7" right="0.7" top="0.75" bottom="0.75" header="0.3" footer="0.3"/>
  <pageSetup paperSize="9" scale="5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Ксения Антонова</dc:creator>
  <cp:lastModifiedBy>Филипп Платонов</cp:lastModifiedBy>
  <cp:lastPrinted>2023-05-17T06:39:07Z</cp:lastPrinted>
  <dcterms:created xsi:type="dcterms:W3CDTF">2022-05-31T10:46:29Z</dcterms:created>
  <dcterms:modified xsi:type="dcterms:W3CDTF">2023-11-29T09:41:44Z</dcterms:modified>
</cp:coreProperties>
</file>