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Делопроизводство\. Постановления\2023 г\"/>
    </mc:Choice>
  </mc:AlternateContent>
  <bookViews>
    <workbookView xWindow="0" yWindow="0" windowWidth="23775" windowHeight="936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8" i="1" l="1"/>
  <c r="K14" i="1" l="1"/>
  <c r="N16" i="1"/>
  <c r="L15" i="1"/>
  <c r="H14" i="1" l="1"/>
  <c r="H13" i="1"/>
  <c r="L27" i="1" l="1"/>
  <c r="H53" i="1" l="1"/>
  <c r="N35" i="1" l="1"/>
  <c r="K27" i="1" l="1"/>
  <c r="J27" i="1"/>
  <c r="M27" i="1"/>
  <c r="N33" i="1"/>
  <c r="N32" i="1"/>
  <c r="N31" i="1"/>
  <c r="N30" i="1"/>
  <c r="K82" i="1"/>
  <c r="N81" i="1"/>
  <c r="N80" i="1"/>
  <c r="M80" i="1"/>
  <c r="L80" i="1"/>
  <c r="K80" i="1"/>
  <c r="J80" i="1"/>
  <c r="I80" i="1"/>
  <c r="H80" i="1"/>
  <c r="N71" i="1"/>
  <c r="N70" i="1" s="1"/>
  <c r="M70" i="1"/>
  <c r="L70" i="1"/>
  <c r="K70" i="1"/>
  <c r="J70" i="1"/>
  <c r="I70" i="1"/>
  <c r="H70" i="1"/>
  <c r="N75" i="1"/>
  <c r="N74" i="1" s="1"/>
  <c r="M74" i="1"/>
  <c r="L74" i="1"/>
  <c r="K74" i="1"/>
  <c r="J74" i="1"/>
  <c r="I74" i="1"/>
  <c r="H74" i="1"/>
  <c r="N73" i="1"/>
  <c r="N72" i="1" s="1"/>
  <c r="M72" i="1"/>
  <c r="L72" i="1"/>
  <c r="K72" i="1"/>
  <c r="J72" i="1"/>
  <c r="I72" i="1"/>
  <c r="H72" i="1"/>
  <c r="K18" i="1"/>
  <c r="N55" i="1"/>
  <c r="N54" i="1"/>
  <c r="N91" i="1"/>
  <c r="N38" i="1" l="1"/>
  <c r="N36" i="1"/>
  <c r="N42" i="1" l="1"/>
  <c r="N65" i="1"/>
  <c r="K92" i="1" l="1"/>
  <c r="N109" i="1" l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93" i="1"/>
  <c r="N90" i="1"/>
  <c r="N84" i="1"/>
  <c r="N85" i="1"/>
  <c r="N87" i="1"/>
  <c r="N88" i="1"/>
  <c r="N89" i="1"/>
  <c r="N83" i="1"/>
  <c r="N79" i="1"/>
  <c r="N67" i="1"/>
  <c r="N63" i="1"/>
  <c r="N57" i="1"/>
  <c r="N56" i="1" s="1"/>
  <c r="N53" i="1" s="1"/>
  <c r="N44" i="1"/>
  <c r="N24" i="1"/>
  <c r="N23" i="1"/>
  <c r="N22" i="1"/>
  <c r="N21" i="1"/>
  <c r="N20" i="1"/>
  <c r="N19" i="1"/>
  <c r="N17" i="1"/>
  <c r="M92" i="1"/>
  <c r="M82" i="1"/>
  <c r="M78" i="1"/>
  <c r="M76" i="1"/>
  <c r="M68" i="1"/>
  <c r="M66" i="1"/>
  <c r="M64" i="1"/>
  <c r="M62" i="1"/>
  <c r="M60" i="1"/>
  <c r="M58" i="1"/>
  <c r="M56" i="1"/>
  <c r="M53" i="1" s="1"/>
  <c r="M51" i="1"/>
  <c r="M49" i="1"/>
  <c r="M46" i="1"/>
  <c r="M41" i="1"/>
  <c r="M39" i="1"/>
  <c r="M25" i="1"/>
  <c r="M18" i="1"/>
  <c r="M15" i="1"/>
  <c r="N15" i="1" l="1"/>
  <c r="M14" i="1"/>
  <c r="M13" i="1" s="1"/>
  <c r="J86" i="1" l="1"/>
  <c r="N86" i="1" s="1"/>
  <c r="N82" i="1" s="1"/>
  <c r="J77" i="1"/>
  <c r="N77" i="1" s="1"/>
  <c r="J69" i="1"/>
  <c r="N69" i="1" s="1"/>
  <c r="N68" i="1" s="1"/>
  <c r="L68" i="1"/>
  <c r="K68" i="1"/>
  <c r="I68" i="1"/>
  <c r="H68" i="1"/>
  <c r="N66" i="1"/>
  <c r="L66" i="1"/>
  <c r="K66" i="1"/>
  <c r="J66" i="1"/>
  <c r="I66" i="1"/>
  <c r="H66" i="1"/>
  <c r="N64" i="1"/>
  <c r="L64" i="1"/>
  <c r="K64" i="1"/>
  <c r="J64" i="1"/>
  <c r="I64" i="1"/>
  <c r="H64" i="1"/>
  <c r="J68" i="1" l="1"/>
  <c r="K25" i="1"/>
  <c r="K78" i="1"/>
  <c r="K76" i="1"/>
  <c r="K13" i="1" s="1"/>
  <c r="K62" i="1"/>
  <c r="K60" i="1"/>
  <c r="K58" i="1"/>
  <c r="K56" i="1"/>
  <c r="K53" i="1" s="1"/>
  <c r="K51" i="1"/>
  <c r="K49" i="1"/>
  <c r="K46" i="1"/>
  <c r="K41" i="1"/>
  <c r="K39" i="1"/>
  <c r="K15" i="1"/>
  <c r="J92" i="1"/>
  <c r="J82" i="1"/>
  <c r="J78" i="1"/>
  <c r="J76" i="1"/>
  <c r="J62" i="1"/>
  <c r="J60" i="1"/>
  <c r="J58" i="1"/>
  <c r="J56" i="1"/>
  <c r="J53" i="1" s="1"/>
  <c r="J51" i="1"/>
  <c r="J49" i="1"/>
  <c r="J46" i="1"/>
  <c r="J41" i="1"/>
  <c r="J39" i="1"/>
  <c r="J25" i="1"/>
  <c r="J18" i="1"/>
  <c r="J15" i="1"/>
  <c r="I92" i="1"/>
  <c r="I82" i="1"/>
  <c r="I78" i="1"/>
  <c r="I76" i="1"/>
  <c r="I62" i="1"/>
  <c r="I60" i="1"/>
  <c r="I58" i="1"/>
  <c r="I56" i="1"/>
  <c r="I53" i="1" s="1"/>
  <c r="I51" i="1"/>
  <c r="I49" i="1"/>
  <c r="I46" i="1"/>
  <c r="I41" i="1"/>
  <c r="I39" i="1"/>
  <c r="I27" i="1"/>
  <c r="I26" i="1"/>
  <c r="N26" i="1" s="1"/>
  <c r="N25" i="1" s="1"/>
  <c r="I18" i="1"/>
  <c r="I15" i="1"/>
  <c r="H92" i="1"/>
  <c r="H82" i="1"/>
  <c r="H78" i="1"/>
  <c r="H76" i="1"/>
  <c r="H62" i="1"/>
  <c r="H61" i="1"/>
  <c r="H58" i="1"/>
  <c r="H56" i="1"/>
  <c r="H51" i="1"/>
  <c r="H49" i="1"/>
  <c r="H46" i="1"/>
  <c r="H43" i="1"/>
  <c r="H39" i="1"/>
  <c r="H27" i="1"/>
  <c r="H25" i="1"/>
  <c r="H18" i="1"/>
  <c r="H15" i="1"/>
  <c r="I25" i="1" l="1"/>
  <c r="I14" i="1" s="1"/>
  <c r="I13" i="1" s="1"/>
  <c r="H41" i="1"/>
  <c r="N43" i="1"/>
  <c r="H60" i="1"/>
  <c r="N61" i="1"/>
  <c r="J14" i="1"/>
  <c r="J13" i="1" s="1"/>
  <c r="N76" i="1" l="1"/>
  <c r="L76" i="1"/>
  <c r="N78" i="1"/>
  <c r="L78" i="1"/>
  <c r="L82" i="1" l="1"/>
  <c r="L92" i="1" l="1"/>
  <c r="N92" i="1" s="1"/>
  <c r="L62" i="1" l="1"/>
  <c r="N62" i="1"/>
  <c r="L60" i="1" l="1"/>
  <c r="N60" i="1"/>
  <c r="L56" i="1" l="1"/>
  <c r="L53" i="1" s="1"/>
  <c r="N37" i="1" l="1"/>
  <c r="L25" i="1"/>
  <c r="L58" i="1" l="1"/>
  <c r="N59" i="1"/>
  <c r="N58" i="1" s="1"/>
  <c r="L51" i="1"/>
  <c r="N52" i="1"/>
  <c r="N51" i="1" s="1"/>
  <c r="N34" i="1" l="1"/>
  <c r="L46" i="1" l="1"/>
  <c r="N48" i="1"/>
  <c r="N50" i="1" l="1"/>
  <c r="N47" i="1"/>
  <c r="N46" i="1" s="1"/>
  <c r="N45" i="1"/>
  <c r="N41" i="1" s="1"/>
  <c r="N40" i="1"/>
  <c r="N39" i="1" s="1"/>
  <c r="N28" i="1"/>
  <c r="N27" i="1" l="1"/>
  <c r="N18" i="1"/>
  <c r="L39" i="1"/>
  <c r="N14" i="1" l="1"/>
  <c r="L41" i="1"/>
  <c r="L14" i="1" s="1"/>
  <c r="N49" i="1" l="1"/>
  <c r="L49" i="1"/>
  <c r="L13" i="1" l="1"/>
  <c r="N13" i="1" s="1"/>
</calcChain>
</file>

<file path=xl/sharedStrings.xml><?xml version="1.0" encoding="utf-8"?>
<sst xmlns="http://schemas.openxmlformats.org/spreadsheetml/2006/main" count="412" uniqueCount="111">
  <si>
    <t xml:space="preserve">                                         </t>
  </si>
  <si>
    <t>Статус (муниципальная программа, подпрограмма)</t>
  </si>
  <si>
    <t>Наименование программы, подпрограммы, мероприятия</t>
  </si>
  <si>
    <t>Код бюджетной классификации</t>
  </si>
  <si>
    <t>Расходы (тыс. руб.), годы</t>
  </si>
  <si>
    <t>ГРБС</t>
  </si>
  <si>
    <t>Рз</t>
  </si>
  <si>
    <t>Пр</t>
  </si>
  <si>
    <t>ЦСР</t>
  </si>
  <si>
    <t>ВР</t>
  </si>
  <si>
    <t>итого на период</t>
  </si>
  <si>
    <t>Муниципальная программа</t>
  </si>
  <si>
    <t>всего расходы, в том числе по ГРБС:</t>
  </si>
  <si>
    <t>х</t>
  </si>
  <si>
    <t>Подпрограмма 1</t>
  </si>
  <si>
    <t>«Культурное наследие»</t>
  </si>
  <si>
    <t>Мероприятие</t>
  </si>
  <si>
    <t>Отдел культуры, молодежной политики и спорта администрации сельского поселения Хатанга</t>
  </si>
  <si>
    <t xml:space="preserve">Мероприятие </t>
  </si>
  <si>
    <t>Обеспечение деятельности подведомственного учреждения культуры</t>
  </si>
  <si>
    <t>Участие в районных, региональных мероприятиях</t>
  </si>
  <si>
    <t>Комплектование книжных фондов библиотек</t>
  </si>
  <si>
    <t>Софинансирование расходов</t>
  </si>
  <si>
    <t>Комплектование книжных фондов библиотек муниципальных образований (ИМБТ за счет средств федерального бюджета)</t>
  </si>
  <si>
    <t>03100S4880</t>
  </si>
  <si>
    <t>03100L1440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</si>
  <si>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</t>
  </si>
  <si>
    <t>Организация работы Отдела культуры, молодежной политики и спорта</t>
  </si>
  <si>
    <t>Подпрограмма 2</t>
  </si>
  <si>
    <t>«Искусство и народное творчество»</t>
  </si>
  <si>
    <t>МКУ ДО «ДШИ»</t>
  </si>
  <si>
    <t>0801</t>
  </si>
  <si>
    <t>0310013110</t>
  </si>
  <si>
    <t>0310013120</t>
  </si>
  <si>
    <t>0310013210</t>
  </si>
  <si>
    <t>0310013220</t>
  </si>
  <si>
    <t>0310006020</t>
  </si>
  <si>
    <t>0310051440</t>
  </si>
  <si>
    <t>0804</t>
  </si>
  <si>
    <t>0310001030</t>
  </si>
  <si>
    <t>0310001040</t>
  </si>
  <si>
    <t>0320006010</t>
  </si>
  <si>
    <t>0703</t>
  </si>
  <si>
    <t>0320010210</t>
  </si>
  <si>
    <t>0310010210</t>
  </si>
  <si>
    <t>Расходы на поддержку отрасли культур</t>
  </si>
  <si>
    <t>03100L5190</t>
  </si>
  <si>
    <t>0310006070</t>
  </si>
  <si>
    <t>0310013230</t>
  </si>
  <si>
    <t>0310013240</t>
  </si>
  <si>
    <t>0320010480</t>
  </si>
  <si>
    <t>Поддержка искусства и народного творчества государственной программы "Развитие культуры и туризма"</t>
  </si>
  <si>
    <t>03100S4810</t>
  </si>
  <si>
    <t>03100L4670</t>
  </si>
  <si>
    <t>Софинансирование за счет местного бюджета</t>
  </si>
  <si>
    <t>0310010230</t>
  </si>
  <si>
    <t>0310010380</t>
  </si>
  <si>
    <t>0320010230</t>
  </si>
  <si>
    <t>0320010380</t>
  </si>
  <si>
    <t xml:space="preserve">«Развитие культуры и туризма в сельском поселении Хатанга» </t>
  </si>
  <si>
    <t>в сельском поселении Хатанга"</t>
  </si>
  <si>
    <t>ГРБС (ответственный исполнитель, соисполнители)</t>
  </si>
  <si>
    <t>Предоставление услуг культуры населению сельского поселения Хатанга</t>
  </si>
  <si>
    <t>03100L5191</t>
  </si>
  <si>
    <t>Софинансирование за счет районного бюджета</t>
  </si>
  <si>
    <t>ГП КК «Развитие культуры» за счет средств краевого бюджета</t>
  </si>
  <si>
    <t>Софинансирование расходов за счет средств местного бюджета</t>
  </si>
  <si>
    <t>За счет средств федерального бюджета</t>
  </si>
  <si>
    <t>За счет средств краевого бюджета</t>
  </si>
  <si>
    <t>0310010490</t>
  </si>
  <si>
    <t>0320006020</t>
  </si>
  <si>
    <t>0320010490</t>
  </si>
  <si>
    <t>0310010360</t>
  </si>
  <si>
    <t>0320010360</t>
  </si>
  <si>
    <t>Повышение с 01.06.2020 размеров оплаты труда отдельным категориям работников бюджетной сферы Красноярского края</t>
  </si>
  <si>
    <t>Повышение с 01.10.2020 размеров оплаты труда отдельным категориям работников бюджетной сферы Красноярского края</t>
  </si>
  <si>
    <t>0310010350</t>
  </si>
  <si>
    <t>0320010350</t>
  </si>
  <si>
    <t>0705</t>
  </si>
  <si>
    <t>0320009850</t>
  </si>
  <si>
    <t>Расходы на повышение оплаты труда отдельным категориям работников бюджетной сферы, осуществляемые за счет иных дотаций, предоставляемых из краевого бюджета с установлением условий их предоставления</t>
  </si>
  <si>
    <t>0310009850</t>
  </si>
  <si>
    <t>МП "Развитие культуры и туризма в ТДНМР"</t>
  </si>
  <si>
    <t>Приложение № 2</t>
  </si>
  <si>
    <t>Финансовое обеспечение реализации муниципальной программы</t>
  </si>
  <si>
    <t>"Развитие культуры и туризма в сельском поселении Хатанга"</t>
  </si>
  <si>
    <t>(наименование муниципальной программы)</t>
  </si>
  <si>
    <t>к Паспорту муниципальной программы</t>
  </si>
  <si>
    <t>"Развитие культуры и туризма</t>
  </si>
  <si>
    <t>таблица 3</t>
  </si>
  <si>
    <t>За счет средств местного бюджета</t>
  </si>
  <si>
    <t>Реализация полномочий органов местного самоуправления ТДНМР по организации библиотечного обслуживания населения, комплектованию и обеспечению сохранности библиотечных фондов библиотек поселений в соответствии с заключенными соглашениями</t>
  </si>
  <si>
    <t>Расходы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</si>
  <si>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0310010340</t>
  </si>
  <si>
    <t>Укрепление материально-технической базы МБУК "Хатангский культурно-досуговый комплекс"</t>
  </si>
  <si>
    <t>Проведение работ по установке автоматической пожарной сигнализации, системы оповещения и управления эвакуацией МБУК "Хатангский культурно-досуговый комплекс"</t>
  </si>
  <si>
    <t>0310013250</t>
  </si>
  <si>
    <t>0320010340</t>
  </si>
  <si>
    <t xml:space="preserve">Софинансирование расходов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 </t>
  </si>
  <si>
    <t>03100S6419</t>
  </si>
  <si>
    <t>Поддержка местных инициатив</t>
  </si>
  <si>
    <t>МБУК "КДК"</t>
  </si>
  <si>
    <t>03100S6410</t>
  </si>
  <si>
    <t>03100S4840</t>
  </si>
  <si>
    <t>Расходы на создание (реконструкцию) и капитальный ремонт культурно-досуговых учреждений в сельской местности</t>
  </si>
  <si>
    <t>0310013260</t>
  </si>
  <si>
    <t>Проведение технического обследования здания сельского дома культуры в п. Кресты</t>
  </si>
  <si>
    <t>Проведение ремонтных работ по установке оконных блоков из ПВХ профилей в помещениях централизованной бухгалтерии МБУК "КДК"</t>
  </si>
  <si>
    <t>Реализация мероприятий по укреплению материально технической базы структурных подразделений МБУК "КДК"</t>
  </si>
  <si>
    <t>Прведение мероприятий,связанных с выполнением плана первоочередных мероприятний по улучшению среды проживания и повышения качества жизни в населенных пунктах муниципального образования "Сельское поселение Хатанга"</t>
  </si>
  <si>
    <t>0310003030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</si>
</sst>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i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3">
    <xf numFmtId="0" fontId="0" fillId="0" borderId="0" xfId="0"/>
    <xf numFmtId="4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49" fontId="0" fillId="0" borderId="0" xfId="0" applyNumberFormat="1" applyFill="1"/>
    <xf numFmtId="4" fontId="0" fillId="0" borderId="0" xfId="0" applyNumberFormat="1" applyFill="1"/>
    <xf numFmtId="4" fontId="3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indent="15"/>
    </xf>
    <xf numFmtId="49" fontId="4" fillId="0" borderId="0" xfId="0" applyNumberFormat="1" applyFont="1" applyFill="1" applyBorder="1" applyAlignment="1">
      <alignment horizontal="center" vertical="center" wrapText="1"/>
    </xf>
    <xf numFmtId="49" fontId="4" fillId="0" borderId="21" xfId="0" applyNumberFormat="1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top" wrapText="1"/>
    </xf>
    <xf numFmtId="0" fontId="4" fillId="0" borderId="23" xfId="0" applyFont="1" applyFill="1" applyBorder="1" applyAlignment="1">
      <alignment horizontal="left" vertical="top" wrapText="1"/>
    </xf>
    <xf numFmtId="0" fontId="4" fillId="0" borderId="23" xfId="0" applyFont="1" applyFill="1" applyBorder="1" applyAlignment="1">
      <alignment horizontal="center" vertical="center" wrapText="1"/>
    </xf>
    <xf numFmtId="49" fontId="4" fillId="0" borderId="23" xfId="0" applyNumberFormat="1" applyFont="1" applyFill="1" applyBorder="1" applyAlignment="1">
      <alignment horizontal="center" vertical="center" wrapText="1"/>
    </xf>
    <xf numFmtId="4" fontId="3" fillId="0" borderId="23" xfId="0" applyNumberFormat="1" applyFont="1" applyFill="1" applyBorder="1" applyAlignment="1">
      <alignment horizontal="center" vertical="center" wrapText="1"/>
    </xf>
    <xf numFmtId="4" fontId="3" fillId="0" borderId="24" xfId="0" applyNumberFormat="1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left" vertical="top" wrapText="1"/>
    </xf>
    <xf numFmtId="0" fontId="3" fillId="0" borderId="23" xfId="0" applyFont="1" applyFill="1" applyBorder="1" applyAlignment="1">
      <alignment horizontal="left" vertical="top" wrapText="1"/>
    </xf>
    <xf numFmtId="0" fontId="4" fillId="0" borderId="23" xfId="0" applyFont="1" applyFill="1" applyBorder="1" applyAlignment="1">
      <alignment vertical="center" wrapText="1"/>
    </xf>
    <xf numFmtId="4" fontId="5" fillId="0" borderId="23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6" fillId="0" borderId="9" xfId="0" applyNumberFormat="1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49" fontId="4" fillId="0" borderId="17" xfId="0" applyNumberFormat="1" applyFont="1" applyFill="1" applyBorder="1" applyAlignment="1">
      <alignment horizontal="center" vertical="center" wrapText="1"/>
    </xf>
    <xf numFmtId="4" fontId="6" fillId="0" borderId="17" xfId="0" applyNumberFormat="1" applyFont="1" applyFill="1" applyBorder="1" applyAlignment="1">
      <alignment horizontal="center" vertical="center" wrapText="1"/>
    </xf>
    <xf numFmtId="4" fontId="7" fillId="0" borderId="17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top" wrapText="1"/>
    </xf>
    <xf numFmtId="4" fontId="7" fillId="0" borderId="11" xfId="0" applyNumberFormat="1" applyFont="1" applyFill="1" applyBorder="1" applyAlignment="1">
      <alignment horizontal="center" vertical="center" wrapText="1"/>
    </xf>
    <xf numFmtId="4" fontId="6" fillId="0" borderId="11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6" fillId="0" borderId="18" xfId="0" applyNumberFormat="1" applyFont="1" applyFill="1" applyBorder="1" applyAlignment="1">
      <alignment horizontal="center" vertical="center" wrapText="1"/>
    </xf>
    <xf numFmtId="4" fontId="6" fillId="0" borderId="1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4" fontId="4" fillId="0" borderId="20" xfId="0" applyNumberFormat="1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vertical="center" wrapText="1"/>
    </xf>
    <xf numFmtId="49" fontId="4" fillId="0" borderId="6" xfId="0" applyNumberFormat="1" applyFont="1" applyFill="1" applyBorder="1" applyAlignment="1">
      <alignment vertical="center" wrapText="1"/>
    </xf>
    <xf numFmtId="0" fontId="4" fillId="0" borderId="11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/>
    <xf numFmtId="0" fontId="4" fillId="0" borderId="6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top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 applyAlignment="1">
      <alignment horizontal="left" vertical="center"/>
    </xf>
    <xf numFmtId="4" fontId="4" fillId="2" borderId="0" xfId="0" applyNumberFormat="1" applyFont="1" applyFill="1" applyAlignment="1">
      <alignment horizontal="left" vertical="center"/>
    </xf>
    <xf numFmtId="4" fontId="4" fillId="2" borderId="6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7" fillId="2" borderId="17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4" fontId="0" fillId="2" borderId="0" xfId="0" applyNumberFormat="1" applyFill="1"/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4" fontId="5" fillId="0" borderId="20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vertical="center" wrapText="1"/>
    </xf>
    <xf numFmtId="4" fontId="3" fillId="2" borderId="23" xfId="0" applyNumberFormat="1" applyFont="1" applyFill="1" applyBorder="1" applyAlignment="1">
      <alignment horizontal="center" vertical="center" wrapText="1"/>
    </xf>
    <xf numFmtId="4" fontId="5" fillId="2" borderId="23" xfId="0" applyNumberFormat="1" applyFont="1" applyFill="1" applyBorder="1" applyAlignment="1">
      <alignment horizontal="center" vertical="center" wrapText="1"/>
    </xf>
    <xf numFmtId="4" fontId="8" fillId="2" borderId="6" xfId="0" applyNumberFormat="1" applyFont="1" applyFill="1" applyBorder="1" applyAlignment="1">
      <alignment horizontal="center" vertical="center" wrapText="1"/>
    </xf>
    <xf numFmtId="4" fontId="7" fillId="2" borderId="11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7" fillId="2" borderId="4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4" fontId="4" fillId="2" borderId="0" xfId="0" applyNumberFormat="1" applyFont="1" applyFill="1"/>
    <xf numFmtId="0" fontId="4" fillId="2" borderId="19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vertical="top" wrapText="1"/>
    </xf>
    <xf numFmtId="0" fontId="4" fillId="2" borderId="6" xfId="0" applyFont="1" applyFill="1" applyBorder="1" applyAlignment="1">
      <alignment vertical="center" wrapText="1"/>
    </xf>
    <xf numFmtId="49" fontId="4" fillId="2" borderId="6" xfId="0" applyNumberFormat="1" applyFont="1" applyFill="1" applyBorder="1" applyAlignment="1">
      <alignment vertical="center" wrapText="1"/>
    </xf>
    <xf numFmtId="0" fontId="0" fillId="2" borderId="0" xfId="0" applyFill="1"/>
    <xf numFmtId="0" fontId="4" fillId="2" borderId="8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" fontId="6" fillId="2" borderId="9" xfId="0" applyNumberFormat="1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17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4" fillId="0" borderId="5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 vertical="top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1" xfId="0" applyNumberFormat="1" applyFont="1" applyFill="1" applyBorder="1" applyAlignment="1">
      <alignment horizontal="center" vertical="center" wrapText="1"/>
    </xf>
    <xf numFmtId="4" fontId="4" fillId="0" borderId="9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 wrapText="1"/>
    </xf>
    <xf numFmtId="4" fontId="4" fillId="0" borderId="27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top" wrapText="1"/>
    </xf>
    <xf numFmtId="0" fontId="4" fillId="0" borderId="16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29" xfId="0" applyFont="1" applyFill="1" applyBorder="1" applyAlignment="1">
      <alignment horizontal="left" vertical="top" wrapText="1"/>
    </xf>
    <xf numFmtId="0" fontId="4" fillId="0" borderId="30" xfId="0" applyFont="1" applyFill="1" applyBorder="1" applyAlignment="1">
      <alignment horizontal="left" vertical="top" wrapText="1"/>
    </xf>
    <xf numFmtId="0" fontId="4" fillId="0" borderId="13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left" vertical="top" wrapText="1"/>
    </xf>
    <xf numFmtId="0" fontId="4" fillId="0" borderId="19" xfId="0" applyFont="1" applyFill="1" applyBorder="1" applyAlignment="1">
      <alignment horizontal="left" vertical="top" wrapText="1"/>
    </xf>
    <xf numFmtId="0" fontId="4" fillId="0" borderId="13" xfId="0" applyFont="1" applyFill="1" applyBorder="1" applyAlignment="1">
      <alignment horizontal="center" vertical="top" wrapText="1"/>
    </xf>
    <xf numFmtId="0" fontId="4" fillId="0" borderId="25" xfId="0" applyFont="1" applyFill="1" applyBorder="1" applyAlignment="1">
      <alignment horizontal="center" vertical="top" wrapText="1"/>
    </xf>
    <xf numFmtId="0" fontId="4" fillId="0" borderId="19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17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0"/>
  <sheetViews>
    <sheetView tabSelected="1" topLeftCell="B1" zoomScale="80" zoomScaleNormal="80" workbookViewId="0">
      <selection activeCell="K101" sqref="K101"/>
    </sheetView>
  </sheetViews>
  <sheetFormatPr defaultRowHeight="15" x14ac:dyDescent="0.25"/>
  <cols>
    <col min="1" max="1" width="14.140625" style="2" customWidth="1"/>
    <col min="2" max="2" width="17.85546875" style="2" customWidth="1"/>
    <col min="3" max="3" width="18.140625" style="2" customWidth="1"/>
    <col min="4" max="4" width="6.140625" style="2" customWidth="1"/>
    <col min="5" max="5" width="6.42578125" style="3" customWidth="1"/>
    <col min="6" max="6" width="12.42578125" style="3" customWidth="1"/>
    <col min="7" max="7" width="4.7109375" style="2" customWidth="1"/>
    <col min="8" max="8" width="11" style="4" customWidth="1"/>
    <col min="9" max="9" width="11.42578125" style="4" customWidth="1"/>
    <col min="10" max="10" width="11.85546875" style="77" bestFit="1" customWidth="1"/>
    <col min="11" max="11" width="15.85546875" style="77" customWidth="1"/>
    <col min="12" max="12" width="11.85546875" style="4" bestFit="1" customWidth="1"/>
    <col min="13" max="13" width="11.85546875" style="4" customWidth="1"/>
    <col min="14" max="14" width="16.85546875" style="4" customWidth="1"/>
    <col min="15" max="16384" width="9.140625" style="2"/>
  </cols>
  <sheetData>
    <row r="1" spans="1:16" x14ac:dyDescent="0.25">
      <c r="K1" s="70" t="s">
        <v>83</v>
      </c>
      <c r="N1" s="5"/>
    </row>
    <row r="2" spans="1:16" x14ac:dyDescent="0.25">
      <c r="F2" s="6"/>
      <c r="G2" s="6"/>
      <c r="H2" s="6"/>
      <c r="J2" s="106"/>
      <c r="K2" s="71" t="s">
        <v>87</v>
      </c>
      <c r="L2" s="6"/>
      <c r="M2" s="6"/>
    </row>
    <row r="3" spans="1:16" x14ac:dyDescent="0.25">
      <c r="F3" s="6"/>
      <c r="G3" s="6"/>
      <c r="H3" s="6"/>
      <c r="I3" s="6"/>
      <c r="J3" s="107"/>
      <c r="K3" s="71" t="s">
        <v>88</v>
      </c>
      <c r="L3" s="6"/>
      <c r="M3" s="6"/>
      <c r="N3" s="6"/>
    </row>
    <row r="4" spans="1:16" x14ac:dyDescent="0.25">
      <c r="F4" s="6"/>
      <c r="G4" s="6"/>
      <c r="H4" s="6"/>
      <c r="I4" s="6"/>
      <c r="J4" s="107"/>
      <c r="K4" s="71" t="s">
        <v>60</v>
      </c>
      <c r="L4" s="6"/>
      <c r="M4" s="6"/>
      <c r="N4" s="6"/>
    </row>
    <row r="5" spans="1:16" x14ac:dyDescent="0.25">
      <c r="F5" s="6"/>
      <c r="G5" s="6"/>
      <c r="H5" s="6"/>
      <c r="I5" s="6"/>
      <c r="J5" s="107"/>
      <c r="K5" s="70" t="s">
        <v>89</v>
      </c>
      <c r="L5" s="6"/>
      <c r="M5" s="6"/>
      <c r="N5" s="6"/>
    </row>
    <row r="6" spans="1:16" ht="15.75" x14ac:dyDescent="0.25">
      <c r="A6" s="7" t="s">
        <v>0</v>
      </c>
      <c r="K6" s="70"/>
    </row>
    <row r="7" spans="1:16" ht="15.75" x14ac:dyDescent="0.25">
      <c r="A7" s="128" t="s">
        <v>84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</row>
    <row r="8" spans="1:16" ht="15.75" x14ac:dyDescent="0.25">
      <c r="A8" s="130" t="s">
        <v>85</v>
      </c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</row>
    <row r="9" spans="1:16" ht="35.25" customHeight="1" thickBot="1" x14ac:dyDescent="0.3">
      <c r="A9" s="123" t="s">
        <v>86</v>
      </c>
      <c r="B9" s="123"/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</row>
    <row r="10" spans="1:16" ht="24" customHeight="1" x14ac:dyDescent="0.25">
      <c r="A10" s="140" t="s">
        <v>1</v>
      </c>
      <c r="B10" s="143" t="s">
        <v>2</v>
      </c>
      <c r="C10" s="143" t="s">
        <v>61</v>
      </c>
      <c r="D10" s="143" t="s">
        <v>3</v>
      </c>
      <c r="E10" s="143"/>
      <c r="F10" s="143"/>
      <c r="G10" s="143"/>
      <c r="H10" s="146" t="s">
        <v>4</v>
      </c>
      <c r="I10" s="146"/>
      <c r="J10" s="146"/>
      <c r="K10" s="146"/>
      <c r="L10" s="146"/>
      <c r="M10" s="147"/>
      <c r="N10" s="148"/>
    </row>
    <row r="11" spans="1:16" x14ac:dyDescent="0.25">
      <c r="A11" s="141"/>
      <c r="B11" s="144"/>
      <c r="C11" s="144"/>
      <c r="D11" s="144" t="s">
        <v>5</v>
      </c>
      <c r="E11" s="8" t="s">
        <v>6</v>
      </c>
      <c r="F11" s="152" t="s">
        <v>8</v>
      </c>
      <c r="G11" s="149" t="s">
        <v>9</v>
      </c>
      <c r="H11" s="121">
        <v>2020</v>
      </c>
      <c r="I11" s="121">
        <v>2021</v>
      </c>
      <c r="J11" s="134">
        <v>2022</v>
      </c>
      <c r="K11" s="134">
        <v>2023</v>
      </c>
      <c r="L11" s="136">
        <v>2024</v>
      </c>
      <c r="M11" s="121">
        <v>2025</v>
      </c>
      <c r="N11" s="138" t="s">
        <v>10</v>
      </c>
    </row>
    <row r="12" spans="1:16" ht="15.75" thickBot="1" x14ac:dyDescent="0.3">
      <c r="A12" s="142"/>
      <c r="B12" s="145"/>
      <c r="C12" s="145"/>
      <c r="D12" s="145"/>
      <c r="E12" s="9" t="s">
        <v>7</v>
      </c>
      <c r="F12" s="153"/>
      <c r="G12" s="145"/>
      <c r="H12" s="122"/>
      <c r="I12" s="122"/>
      <c r="J12" s="135"/>
      <c r="K12" s="135"/>
      <c r="L12" s="137"/>
      <c r="M12" s="122"/>
      <c r="N12" s="139"/>
    </row>
    <row r="13" spans="1:16" ht="51.75" thickBot="1" x14ac:dyDescent="0.3">
      <c r="A13" s="10" t="s">
        <v>11</v>
      </c>
      <c r="B13" s="11" t="s">
        <v>59</v>
      </c>
      <c r="C13" s="11" t="s">
        <v>12</v>
      </c>
      <c r="D13" s="12" t="s">
        <v>13</v>
      </c>
      <c r="E13" s="13" t="s">
        <v>13</v>
      </c>
      <c r="F13" s="13" t="s">
        <v>13</v>
      </c>
      <c r="G13" s="12" t="s">
        <v>13</v>
      </c>
      <c r="H13" s="14">
        <f>H14+H92</f>
        <v>178027.58728000001</v>
      </c>
      <c r="I13" s="14">
        <f t="shared" ref="I13:M13" si="0">I14+I92</f>
        <v>171806.37177</v>
      </c>
      <c r="J13" s="99">
        <f t="shared" si="0"/>
        <v>221408.58130999998</v>
      </c>
      <c r="K13" s="99">
        <f t="shared" si="0"/>
        <v>242450.85510000002</v>
      </c>
      <c r="L13" s="14">
        <f t="shared" si="0"/>
        <v>260723.75853000002</v>
      </c>
      <c r="M13" s="14">
        <f t="shared" si="0"/>
        <v>202145.27147000004</v>
      </c>
      <c r="N13" s="15">
        <f>SUM(H13:M13)</f>
        <v>1276562.4254600001</v>
      </c>
      <c r="P13" s="4"/>
    </row>
    <row r="14" spans="1:16" ht="26.25" thickBot="1" x14ac:dyDescent="0.3">
      <c r="A14" s="16" t="s">
        <v>14</v>
      </c>
      <c r="B14" s="17" t="s">
        <v>15</v>
      </c>
      <c r="C14" s="18" t="s">
        <v>12</v>
      </c>
      <c r="D14" s="12" t="s">
        <v>13</v>
      </c>
      <c r="E14" s="13" t="s">
        <v>13</v>
      </c>
      <c r="F14" s="13" t="s">
        <v>13</v>
      </c>
      <c r="G14" s="12" t="s">
        <v>13</v>
      </c>
      <c r="H14" s="19">
        <f>H15+H18+H25+H41+H49+H82+H46+H51+H58+H27+H56+H60+H62+H76+H78</f>
        <v>143629.50734000001</v>
      </c>
      <c r="I14" s="19">
        <f>I15+I18+I25+I41+I49+I82+I46+I51+I58+I27+I56+I60+I62+I76+I78+I64</f>
        <v>145962.34776999999</v>
      </c>
      <c r="J14" s="100">
        <f>J15+J18+J25+J41+J49+J82+J46+J51+J58+J27+J56+J60+J62+J76+J78+J64+J66+J68</f>
        <v>187248.83891999998</v>
      </c>
      <c r="K14" s="100">
        <f>K15+K18+K25+K41+K53+K49+K82+K46+K51+K58+K27+K56+K60+K62+K76+K78+K64+K66+K68+K70+K72+K74+K80+K39+K91</f>
        <v>213814.86563000001</v>
      </c>
      <c r="L14" s="19">
        <f>L15+L18+L25+L41+L49+L82+L46+L51+L58+L27+L56+L60+L62+L76+L78+L39</f>
        <v>231540.17706000002</v>
      </c>
      <c r="M14" s="19">
        <f>M15+M18+M25+M41+M49+M82+M46+M51+M58+M27+M56+M60+M62+M76+M78+M64+M66+M68</f>
        <v>202145.27000000005</v>
      </c>
      <c r="N14" s="19">
        <f>N15+N18+N25+N27+N39+N41+N56+N60+N62+N64+N66+N68+N76+N78+N82+0.01</f>
        <v>1116550.9247800002</v>
      </c>
    </row>
    <row r="15" spans="1:16" ht="25.5" x14ac:dyDescent="0.25">
      <c r="A15" s="131" t="s">
        <v>16</v>
      </c>
      <c r="B15" s="154" t="s">
        <v>62</v>
      </c>
      <c r="C15" s="55" t="s">
        <v>12</v>
      </c>
      <c r="D15" s="62" t="s">
        <v>13</v>
      </c>
      <c r="E15" s="20" t="s">
        <v>13</v>
      </c>
      <c r="F15" s="20" t="s">
        <v>13</v>
      </c>
      <c r="G15" s="62" t="s">
        <v>13</v>
      </c>
      <c r="H15" s="21">
        <f t="shared" ref="H15:I15" si="1">SUM(H16:H17)</f>
        <v>129357.58972999999</v>
      </c>
      <c r="I15" s="63">
        <f t="shared" si="1"/>
        <v>132572.91451</v>
      </c>
      <c r="J15" s="72">
        <f t="shared" ref="J15:K15" si="2">SUM(J16:J17)</f>
        <v>155535.92203000002</v>
      </c>
      <c r="K15" s="72">
        <f t="shared" si="2"/>
        <v>190328.78759000002</v>
      </c>
      <c r="L15" s="63">
        <f>SUM(L16:L17)</f>
        <v>210706.96000000002</v>
      </c>
      <c r="M15" s="69">
        <f t="shared" ref="M15" si="3">SUM(M16:M17)</f>
        <v>191264.39</v>
      </c>
      <c r="N15" s="64">
        <f>SUM(N16:N17)</f>
        <v>1009766.56386</v>
      </c>
    </row>
    <row r="16" spans="1:16" ht="39" customHeight="1" x14ac:dyDescent="0.25">
      <c r="A16" s="132"/>
      <c r="B16" s="127"/>
      <c r="C16" s="126" t="s">
        <v>17</v>
      </c>
      <c r="D16" s="58">
        <v>557</v>
      </c>
      <c r="E16" s="60" t="s">
        <v>31</v>
      </c>
      <c r="F16" s="60" t="s">
        <v>47</v>
      </c>
      <c r="G16" s="58">
        <v>610</v>
      </c>
      <c r="H16" s="22">
        <v>20997.159729999999</v>
      </c>
      <c r="I16" s="1">
        <v>19785.249790000002</v>
      </c>
      <c r="J16" s="73">
        <v>22115.00677</v>
      </c>
      <c r="K16" s="73">
        <v>27016.416850000001</v>
      </c>
      <c r="L16" s="22">
        <v>31531.98</v>
      </c>
      <c r="M16" s="22">
        <v>0</v>
      </c>
      <c r="N16" s="23">
        <f>SUM(H16:M16)</f>
        <v>121445.81314</v>
      </c>
    </row>
    <row r="17" spans="1:14" ht="38.25" customHeight="1" thickBot="1" x14ac:dyDescent="0.3">
      <c r="A17" s="133"/>
      <c r="B17" s="155"/>
      <c r="C17" s="150"/>
      <c r="D17" s="24">
        <v>557</v>
      </c>
      <c r="E17" s="25" t="s">
        <v>31</v>
      </c>
      <c r="F17" s="25" t="s">
        <v>32</v>
      </c>
      <c r="G17" s="24">
        <v>610</v>
      </c>
      <c r="H17" s="27">
        <v>108360.43</v>
      </c>
      <c r="I17" s="26">
        <v>112787.66472</v>
      </c>
      <c r="J17" s="74">
        <v>133420.91526000001</v>
      </c>
      <c r="K17" s="74">
        <v>163312.37074000001</v>
      </c>
      <c r="L17" s="27">
        <v>179174.98</v>
      </c>
      <c r="M17" s="27">
        <v>191264.39</v>
      </c>
      <c r="N17" s="23">
        <f>SUM(H17:M17)</f>
        <v>888320.75072000001</v>
      </c>
    </row>
    <row r="18" spans="1:14" ht="25.5" customHeight="1" x14ac:dyDescent="0.25">
      <c r="A18" s="131" t="s">
        <v>18</v>
      </c>
      <c r="B18" s="151" t="s">
        <v>19</v>
      </c>
      <c r="C18" s="98" t="s">
        <v>12</v>
      </c>
      <c r="D18" s="62" t="s">
        <v>13</v>
      </c>
      <c r="E18" s="20" t="s">
        <v>13</v>
      </c>
      <c r="F18" s="20" t="s">
        <v>13</v>
      </c>
      <c r="G18" s="62" t="s">
        <v>13</v>
      </c>
      <c r="H18" s="21">
        <f t="shared" ref="H18:N18" si="4">SUM(H19:H24)</f>
        <v>5135.8909999999996</v>
      </c>
      <c r="I18" s="63">
        <f t="shared" si="4"/>
        <v>4611.3149999999996</v>
      </c>
      <c r="J18" s="101">
        <f t="shared" si="4"/>
        <v>4921.7754400000003</v>
      </c>
      <c r="K18" s="101">
        <f t="shared" si="4"/>
        <v>3544.95</v>
      </c>
      <c r="L18" s="21">
        <f>SUM(L19:L24)</f>
        <v>11135.91</v>
      </c>
      <c r="M18" s="21">
        <f t="shared" si="4"/>
        <v>421.6</v>
      </c>
      <c r="N18" s="64">
        <f t="shared" si="4"/>
        <v>29771.441440000002</v>
      </c>
    </row>
    <row r="19" spans="1:14" ht="25.5" customHeight="1" x14ac:dyDescent="0.25">
      <c r="A19" s="132"/>
      <c r="B19" s="127"/>
      <c r="C19" s="156" t="s">
        <v>17</v>
      </c>
      <c r="D19" s="97">
        <v>557</v>
      </c>
      <c r="E19" s="60" t="s">
        <v>31</v>
      </c>
      <c r="F19" s="60" t="s">
        <v>33</v>
      </c>
      <c r="G19" s="58">
        <v>610</v>
      </c>
      <c r="H19" s="22">
        <v>400</v>
      </c>
      <c r="I19" s="1">
        <v>400</v>
      </c>
      <c r="J19" s="73">
        <v>400</v>
      </c>
      <c r="K19" s="73">
        <v>421.6</v>
      </c>
      <c r="L19" s="22">
        <v>421.6</v>
      </c>
      <c r="M19" s="22">
        <v>421.6</v>
      </c>
      <c r="N19" s="23">
        <f t="shared" ref="N19:N24" si="5">SUM(H19:M19)</f>
        <v>2464.7999999999997</v>
      </c>
    </row>
    <row r="20" spans="1:14" ht="21" customHeight="1" x14ac:dyDescent="0.25">
      <c r="A20" s="132"/>
      <c r="B20" s="127"/>
      <c r="C20" s="157"/>
      <c r="D20" s="97">
        <v>557</v>
      </c>
      <c r="E20" s="60" t="s">
        <v>31</v>
      </c>
      <c r="F20" s="60" t="s">
        <v>34</v>
      </c>
      <c r="G20" s="58">
        <v>610</v>
      </c>
      <c r="H20" s="22">
        <v>3889.7049999999999</v>
      </c>
      <c r="I20" s="1">
        <v>312.71499999999997</v>
      </c>
      <c r="J20" s="73">
        <v>0</v>
      </c>
      <c r="K20" s="73">
        <v>623.35</v>
      </c>
      <c r="L20" s="22">
        <v>0</v>
      </c>
      <c r="M20" s="22">
        <v>0</v>
      </c>
      <c r="N20" s="23">
        <f t="shared" si="5"/>
        <v>4825.7700000000004</v>
      </c>
    </row>
    <row r="21" spans="1:14" ht="27" customHeight="1" x14ac:dyDescent="0.25">
      <c r="A21" s="132"/>
      <c r="B21" s="127"/>
      <c r="C21" s="157"/>
      <c r="D21" s="97">
        <v>557</v>
      </c>
      <c r="E21" s="60" t="s">
        <v>31</v>
      </c>
      <c r="F21" s="60" t="s">
        <v>35</v>
      </c>
      <c r="G21" s="58">
        <v>610</v>
      </c>
      <c r="H21" s="22">
        <v>846.18600000000004</v>
      </c>
      <c r="I21" s="1">
        <v>0</v>
      </c>
      <c r="J21" s="73">
        <v>0</v>
      </c>
      <c r="K21" s="73">
        <v>2500</v>
      </c>
      <c r="L21" s="22">
        <v>0</v>
      </c>
      <c r="M21" s="22">
        <v>0</v>
      </c>
      <c r="N21" s="23">
        <f t="shared" si="5"/>
        <v>3346.1860000000001</v>
      </c>
    </row>
    <row r="22" spans="1:14" ht="31.5" customHeight="1" x14ac:dyDescent="0.25">
      <c r="A22" s="132"/>
      <c r="B22" s="29"/>
      <c r="C22" s="157"/>
      <c r="D22" s="97">
        <v>557</v>
      </c>
      <c r="E22" s="60" t="s">
        <v>31</v>
      </c>
      <c r="F22" s="60" t="s">
        <v>48</v>
      </c>
      <c r="G22" s="58">
        <v>610</v>
      </c>
      <c r="H22" s="22">
        <v>0</v>
      </c>
      <c r="I22" s="1">
        <v>3898.6</v>
      </c>
      <c r="J22" s="73">
        <v>4521.7754400000003</v>
      </c>
      <c r="K22" s="73">
        <v>0</v>
      </c>
      <c r="L22" s="22">
        <v>10714.31</v>
      </c>
      <c r="M22" s="22">
        <v>0</v>
      </c>
      <c r="N22" s="23">
        <f t="shared" si="5"/>
        <v>19134.685440000001</v>
      </c>
    </row>
    <row r="23" spans="1:14" ht="77.25" thickBot="1" x14ac:dyDescent="0.3">
      <c r="A23" s="132"/>
      <c r="B23" s="31" t="s">
        <v>90</v>
      </c>
      <c r="C23" s="30" t="s">
        <v>17</v>
      </c>
      <c r="D23" s="58">
        <v>557</v>
      </c>
      <c r="E23" s="60" t="s">
        <v>31</v>
      </c>
      <c r="F23" s="60" t="s">
        <v>53</v>
      </c>
      <c r="G23" s="58">
        <v>610</v>
      </c>
      <c r="H23" s="22">
        <v>0</v>
      </c>
      <c r="I23" s="1">
        <v>0</v>
      </c>
      <c r="J23" s="73">
        <v>0</v>
      </c>
      <c r="K23" s="73">
        <v>0</v>
      </c>
      <c r="L23" s="22">
        <v>0</v>
      </c>
      <c r="M23" s="22">
        <v>0</v>
      </c>
      <c r="N23" s="23">
        <f t="shared" si="5"/>
        <v>0</v>
      </c>
    </row>
    <row r="24" spans="1:14" ht="40.5" hidden="1" customHeight="1" thickBot="1" x14ac:dyDescent="0.3">
      <c r="A24" s="132"/>
      <c r="B24" s="57" t="s">
        <v>68</v>
      </c>
      <c r="C24" s="57" t="s">
        <v>17</v>
      </c>
      <c r="D24" s="58">
        <v>557</v>
      </c>
      <c r="E24" s="60" t="s">
        <v>31</v>
      </c>
      <c r="F24" s="60" t="s">
        <v>53</v>
      </c>
      <c r="G24" s="58">
        <v>610</v>
      </c>
      <c r="H24" s="22">
        <v>0</v>
      </c>
      <c r="I24" s="1">
        <v>0</v>
      </c>
      <c r="J24" s="73">
        <v>0</v>
      </c>
      <c r="K24" s="73">
        <v>0</v>
      </c>
      <c r="L24" s="22">
        <v>0</v>
      </c>
      <c r="M24" s="22">
        <v>0</v>
      </c>
      <c r="N24" s="23">
        <f t="shared" si="5"/>
        <v>0</v>
      </c>
    </row>
    <row r="25" spans="1:14" ht="38.25" customHeight="1" x14ac:dyDescent="0.25">
      <c r="A25" s="131" t="s">
        <v>18</v>
      </c>
      <c r="B25" s="34" t="s">
        <v>20</v>
      </c>
      <c r="C25" s="28" t="s">
        <v>12</v>
      </c>
      <c r="D25" s="62" t="s">
        <v>13</v>
      </c>
      <c r="E25" s="20" t="s">
        <v>13</v>
      </c>
      <c r="F25" s="20" t="s">
        <v>13</v>
      </c>
      <c r="G25" s="62" t="s">
        <v>13</v>
      </c>
      <c r="H25" s="21">
        <f t="shared" ref="H25:M25" si="6">SUM(H26:H26)</f>
        <v>413.1</v>
      </c>
      <c r="I25" s="63">
        <f t="shared" si="6"/>
        <v>431.61800000000005</v>
      </c>
      <c r="J25" s="72">
        <f t="shared" si="6"/>
        <v>711.96</v>
      </c>
      <c r="K25" s="72">
        <f t="shared" si="6"/>
        <v>0</v>
      </c>
      <c r="L25" s="63">
        <f t="shared" si="6"/>
        <v>0</v>
      </c>
      <c r="M25" s="69">
        <f t="shared" si="6"/>
        <v>0</v>
      </c>
      <c r="N25" s="64">
        <f>SUM(N26:N26)</f>
        <v>1556.6780000000001</v>
      </c>
    </row>
    <row r="26" spans="1:14" ht="77.25" thickBot="1" x14ac:dyDescent="0.3">
      <c r="A26" s="133"/>
      <c r="B26" s="67" t="s">
        <v>82</v>
      </c>
      <c r="C26" s="49" t="s">
        <v>17</v>
      </c>
      <c r="D26" s="59">
        <v>557</v>
      </c>
      <c r="E26" s="61" t="s">
        <v>31</v>
      </c>
      <c r="F26" s="61" t="s">
        <v>36</v>
      </c>
      <c r="G26" s="59">
        <v>610</v>
      </c>
      <c r="H26" s="32">
        <v>413.1</v>
      </c>
      <c r="I26" s="33">
        <f>326.218+105.4</f>
        <v>431.61800000000005</v>
      </c>
      <c r="J26" s="102">
        <v>711.96</v>
      </c>
      <c r="K26" s="102">
        <v>0</v>
      </c>
      <c r="L26" s="32">
        <v>0</v>
      </c>
      <c r="M26" s="32">
        <v>0</v>
      </c>
      <c r="N26" s="41">
        <f>SUM(H26:M26)</f>
        <v>1556.6780000000001</v>
      </c>
    </row>
    <row r="27" spans="1:14" ht="38.25" customHeight="1" x14ac:dyDescent="0.25">
      <c r="A27" s="161" t="s">
        <v>18</v>
      </c>
      <c r="B27" s="34" t="s">
        <v>45</v>
      </c>
      <c r="C27" s="28" t="s">
        <v>12</v>
      </c>
      <c r="D27" s="80" t="s">
        <v>13</v>
      </c>
      <c r="E27" s="20" t="s">
        <v>13</v>
      </c>
      <c r="F27" s="20" t="s">
        <v>13</v>
      </c>
      <c r="G27" s="80" t="s">
        <v>13</v>
      </c>
      <c r="H27" s="21">
        <f t="shared" ref="H27:N27" si="7">SUM(H28:H38)</f>
        <v>0</v>
      </c>
      <c r="I27" s="81">
        <f t="shared" si="7"/>
        <v>0</v>
      </c>
      <c r="J27" s="72">
        <f t="shared" si="7"/>
        <v>137.02059</v>
      </c>
      <c r="K27" s="72">
        <f t="shared" si="7"/>
        <v>123.64883</v>
      </c>
      <c r="L27" s="81">
        <f>SUM(L28:L38)</f>
        <v>124.29706</v>
      </c>
      <c r="M27" s="81">
        <f t="shared" si="7"/>
        <v>124.47999999999999</v>
      </c>
      <c r="N27" s="82">
        <f t="shared" si="7"/>
        <v>422.53754000000004</v>
      </c>
    </row>
    <row r="28" spans="1:14" ht="76.5" hidden="1" customHeight="1" x14ac:dyDescent="0.25">
      <c r="A28" s="162"/>
      <c r="B28" s="30" t="s">
        <v>67</v>
      </c>
      <c r="C28" s="30" t="s">
        <v>17</v>
      </c>
      <c r="D28" s="78">
        <v>557</v>
      </c>
      <c r="E28" s="79" t="s">
        <v>31</v>
      </c>
      <c r="F28" s="79" t="s">
        <v>46</v>
      </c>
      <c r="G28" s="78">
        <v>610</v>
      </c>
      <c r="H28" s="22">
        <v>0</v>
      </c>
      <c r="I28" s="1">
        <v>0</v>
      </c>
      <c r="J28" s="73">
        <v>0</v>
      </c>
      <c r="K28" s="73">
        <v>0</v>
      </c>
      <c r="L28" s="22">
        <v>0</v>
      </c>
      <c r="M28" s="22">
        <v>0</v>
      </c>
      <c r="N28" s="23">
        <f t="shared" ref="N28:N37" si="8">SUM(H28:L28)</f>
        <v>0</v>
      </c>
    </row>
    <row r="29" spans="1:14" ht="76.5" customHeight="1" x14ac:dyDescent="0.25">
      <c r="A29" s="162"/>
      <c r="B29" s="30" t="s">
        <v>67</v>
      </c>
      <c r="C29" s="30" t="s">
        <v>17</v>
      </c>
      <c r="D29" s="84">
        <v>557</v>
      </c>
      <c r="E29" s="86" t="s">
        <v>31</v>
      </c>
      <c r="F29" s="86" t="s">
        <v>46</v>
      </c>
      <c r="G29" s="84">
        <v>610</v>
      </c>
      <c r="H29" s="22">
        <v>0</v>
      </c>
      <c r="I29" s="1">
        <v>0</v>
      </c>
      <c r="J29" s="73">
        <v>0</v>
      </c>
      <c r="K29" s="73">
        <v>86.908940000000001</v>
      </c>
      <c r="L29" s="22">
        <v>0</v>
      </c>
      <c r="M29" s="22">
        <v>0</v>
      </c>
      <c r="N29" s="23">
        <v>0</v>
      </c>
    </row>
    <row r="30" spans="1:14" ht="76.5" hidden="1" customHeight="1" x14ac:dyDescent="0.25">
      <c r="A30" s="162"/>
      <c r="B30" s="30"/>
      <c r="C30" s="30" t="s">
        <v>17</v>
      </c>
      <c r="D30" s="84">
        <v>557</v>
      </c>
      <c r="E30" s="86" t="s">
        <v>31</v>
      </c>
      <c r="F30" s="86" t="s">
        <v>46</v>
      </c>
      <c r="G30" s="84">
        <v>610</v>
      </c>
      <c r="H30" s="22">
        <v>0</v>
      </c>
      <c r="I30" s="1">
        <v>0</v>
      </c>
      <c r="J30" s="73">
        <v>0</v>
      </c>
      <c r="K30" s="75"/>
      <c r="L30" s="68"/>
      <c r="M30" s="68"/>
      <c r="N30" s="23">
        <f t="shared" ref="N30" si="9">SUM(H30:L30)</f>
        <v>0</v>
      </c>
    </row>
    <row r="31" spans="1:14" ht="76.5" customHeight="1" x14ac:dyDescent="0.25">
      <c r="A31" s="162"/>
      <c r="B31" s="30" t="s">
        <v>68</v>
      </c>
      <c r="C31" s="30" t="s">
        <v>17</v>
      </c>
      <c r="D31" s="84">
        <v>557</v>
      </c>
      <c r="E31" s="86" t="s">
        <v>31</v>
      </c>
      <c r="F31" s="86" t="s">
        <v>46</v>
      </c>
      <c r="G31" s="84">
        <v>610</v>
      </c>
      <c r="H31" s="22">
        <v>0</v>
      </c>
      <c r="I31" s="1">
        <v>0</v>
      </c>
      <c r="J31" s="73">
        <v>0</v>
      </c>
      <c r="K31" s="73">
        <v>35.502830000000003</v>
      </c>
      <c r="L31" s="22">
        <v>123.06</v>
      </c>
      <c r="M31" s="22">
        <v>123.24</v>
      </c>
      <c r="N31" s="23">
        <f>SUM(H31:M31)</f>
        <v>281.80283000000003</v>
      </c>
    </row>
    <row r="32" spans="1:14" ht="76.5" hidden="1" customHeight="1" x14ac:dyDescent="0.25">
      <c r="A32" s="162"/>
      <c r="B32" s="30"/>
      <c r="C32" s="30" t="s">
        <v>17</v>
      </c>
      <c r="D32" s="84">
        <v>557</v>
      </c>
      <c r="E32" s="86" t="s">
        <v>31</v>
      </c>
      <c r="F32" s="86" t="s">
        <v>46</v>
      </c>
      <c r="G32" s="84">
        <v>610</v>
      </c>
      <c r="H32" s="22">
        <v>0</v>
      </c>
      <c r="I32" s="1">
        <v>0</v>
      </c>
      <c r="J32" s="73">
        <v>0</v>
      </c>
      <c r="K32" s="73">
        <v>0</v>
      </c>
      <c r="L32" s="22">
        <v>0</v>
      </c>
      <c r="M32" s="22">
        <v>0</v>
      </c>
      <c r="N32" s="23">
        <f t="shared" ref="N32" si="10">SUM(H32:L32)</f>
        <v>0</v>
      </c>
    </row>
    <row r="33" spans="1:14" ht="77.25" thickBot="1" x14ac:dyDescent="0.3">
      <c r="A33" s="162"/>
      <c r="B33" s="30" t="s">
        <v>64</v>
      </c>
      <c r="C33" s="47" t="s">
        <v>17</v>
      </c>
      <c r="D33" s="24">
        <v>557</v>
      </c>
      <c r="E33" s="25" t="s">
        <v>31</v>
      </c>
      <c r="F33" s="25" t="s">
        <v>46</v>
      </c>
      <c r="G33" s="24">
        <v>610</v>
      </c>
      <c r="H33" s="27">
        <v>0</v>
      </c>
      <c r="I33" s="26">
        <v>0</v>
      </c>
      <c r="J33" s="74">
        <v>0</v>
      </c>
      <c r="K33" s="74">
        <v>1.23706</v>
      </c>
      <c r="L33" s="27">
        <v>1.23706</v>
      </c>
      <c r="M33" s="27">
        <v>1.24</v>
      </c>
      <c r="N33" s="41">
        <f>SUM(H33:M33)</f>
        <v>3.7141200000000003</v>
      </c>
    </row>
    <row r="34" spans="1:14" ht="76.5" hidden="1" customHeight="1" x14ac:dyDescent="0.25">
      <c r="A34" s="163"/>
      <c r="B34" s="30" t="s">
        <v>68</v>
      </c>
      <c r="C34" s="30" t="s">
        <v>17</v>
      </c>
      <c r="D34" s="78">
        <v>557</v>
      </c>
      <c r="E34" s="79" t="s">
        <v>31</v>
      </c>
      <c r="F34" s="79" t="s">
        <v>46</v>
      </c>
      <c r="G34" s="78">
        <v>610</v>
      </c>
      <c r="H34" s="22">
        <v>0</v>
      </c>
      <c r="I34" s="1">
        <v>0</v>
      </c>
      <c r="J34" s="73">
        <v>0</v>
      </c>
      <c r="K34" s="75"/>
      <c r="L34" s="68"/>
      <c r="M34" s="68"/>
      <c r="N34" s="23">
        <f t="shared" si="8"/>
        <v>0</v>
      </c>
    </row>
    <row r="35" spans="1:14" ht="76.5" customHeight="1" x14ac:dyDescent="0.25">
      <c r="A35" s="163"/>
      <c r="B35" s="30" t="s">
        <v>67</v>
      </c>
      <c r="C35" s="30" t="s">
        <v>17</v>
      </c>
      <c r="D35" s="95">
        <v>557</v>
      </c>
      <c r="E35" s="96" t="s">
        <v>31</v>
      </c>
      <c r="F35" s="96" t="s">
        <v>63</v>
      </c>
      <c r="G35" s="95">
        <v>610</v>
      </c>
      <c r="H35" s="22">
        <v>0</v>
      </c>
      <c r="I35" s="1">
        <v>0</v>
      </c>
      <c r="J35" s="73">
        <v>96.31</v>
      </c>
      <c r="K35" s="73">
        <v>0</v>
      </c>
      <c r="L35" s="22">
        <v>0</v>
      </c>
      <c r="M35" s="22">
        <v>0</v>
      </c>
      <c r="N35" s="23">
        <f>SUM(H35:M35)</f>
        <v>96.31</v>
      </c>
    </row>
    <row r="36" spans="1:14" ht="76.5" customHeight="1" x14ac:dyDescent="0.25">
      <c r="A36" s="163"/>
      <c r="B36" s="30" t="s">
        <v>68</v>
      </c>
      <c r="C36" s="30" t="s">
        <v>17</v>
      </c>
      <c r="D36" s="78">
        <v>557</v>
      </c>
      <c r="E36" s="79" t="s">
        <v>31</v>
      </c>
      <c r="F36" s="79" t="s">
        <v>63</v>
      </c>
      <c r="G36" s="78">
        <v>610</v>
      </c>
      <c r="H36" s="22">
        <v>0</v>
      </c>
      <c r="I36" s="1">
        <v>0</v>
      </c>
      <c r="J36" s="73">
        <v>39.340000000000003</v>
      </c>
      <c r="K36" s="73">
        <v>0</v>
      </c>
      <c r="L36" s="22">
        <v>0</v>
      </c>
      <c r="M36" s="22">
        <v>0</v>
      </c>
      <c r="N36" s="23">
        <f>SUM(H36:M36)</f>
        <v>39.340000000000003</v>
      </c>
    </row>
    <row r="37" spans="1:14" ht="76.5" hidden="1" customHeight="1" x14ac:dyDescent="0.25">
      <c r="A37" s="163"/>
      <c r="B37" s="35" t="s">
        <v>64</v>
      </c>
      <c r="C37" s="30" t="s">
        <v>17</v>
      </c>
      <c r="D37" s="78">
        <v>557</v>
      </c>
      <c r="E37" s="79" t="s">
        <v>31</v>
      </c>
      <c r="F37" s="79" t="s">
        <v>46</v>
      </c>
      <c r="G37" s="78">
        <v>610</v>
      </c>
      <c r="H37" s="22">
        <v>0</v>
      </c>
      <c r="I37" s="1">
        <v>0</v>
      </c>
      <c r="J37" s="73">
        <v>0</v>
      </c>
      <c r="K37" s="73">
        <v>0</v>
      </c>
      <c r="L37" s="22">
        <v>0</v>
      </c>
      <c r="M37" s="22">
        <v>0</v>
      </c>
      <c r="N37" s="23">
        <f t="shared" si="8"/>
        <v>0</v>
      </c>
    </row>
    <row r="38" spans="1:14" ht="77.25" thickBot="1" x14ac:dyDescent="0.3">
      <c r="A38" s="164"/>
      <c r="B38" s="49" t="s">
        <v>64</v>
      </c>
      <c r="C38" s="47" t="s">
        <v>17</v>
      </c>
      <c r="D38" s="24">
        <v>557</v>
      </c>
      <c r="E38" s="25" t="s">
        <v>31</v>
      </c>
      <c r="F38" s="25" t="s">
        <v>63</v>
      </c>
      <c r="G38" s="24">
        <v>610</v>
      </c>
      <c r="H38" s="27">
        <v>0</v>
      </c>
      <c r="I38" s="26">
        <v>0</v>
      </c>
      <c r="J38" s="74">
        <v>1.37059</v>
      </c>
      <c r="K38" s="74">
        <v>0</v>
      </c>
      <c r="L38" s="27">
        <v>0</v>
      </c>
      <c r="M38" s="27">
        <v>0</v>
      </c>
      <c r="N38" s="41">
        <f>SUM(H38:M38)</f>
        <v>1.37059</v>
      </c>
    </row>
    <row r="39" spans="1:14" ht="26.25" customHeight="1" x14ac:dyDescent="0.25">
      <c r="A39" s="125" t="s">
        <v>16</v>
      </c>
      <c r="B39" s="151" t="s">
        <v>98</v>
      </c>
      <c r="C39" s="42" t="s">
        <v>12</v>
      </c>
      <c r="D39" s="65" t="s">
        <v>13</v>
      </c>
      <c r="E39" s="43" t="s">
        <v>13</v>
      </c>
      <c r="F39" s="43" t="s">
        <v>13</v>
      </c>
      <c r="G39" s="65" t="s">
        <v>13</v>
      </c>
      <c r="H39" s="45">
        <f>SUM(H40)</f>
        <v>0</v>
      </c>
      <c r="I39" s="44">
        <f>SUM(I40)</f>
        <v>0</v>
      </c>
      <c r="J39" s="103">
        <f>SUM(J40:J40)</f>
        <v>0</v>
      </c>
      <c r="K39" s="103">
        <f>SUM(K40:K40)</f>
        <v>45.13</v>
      </c>
      <c r="L39" s="45">
        <f>SUM(L40:L40)</f>
        <v>45</v>
      </c>
      <c r="M39" s="45">
        <f>SUM(M40:M40)</f>
        <v>0</v>
      </c>
      <c r="N39" s="46">
        <f>SUM(N40:N40)</f>
        <v>90.13</v>
      </c>
    </row>
    <row r="40" spans="1:14" ht="90.75" customHeight="1" thickBot="1" x14ac:dyDescent="0.3">
      <c r="A40" s="165"/>
      <c r="B40" s="150"/>
      <c r="C40" s="47" t="s">
        <v>17</v>
      </c>
      <c r="D40" s="59">
        <v>557</v>
      </c>
      <c r="E40" s="61" t="s">
        <v>31</v>
      </c>
      <c r="F40" s="61" t="s">
        <v>99</v>
      </c>
      <c r="G40" s="59">
        <v>612</v>
      </c>
      <c r="H40" s="32">
        <v>0</v>
      </c>
      <c r="I40" s="33">
        <v>0</v>
      </c>
      <c r="J40" s="102">
        <v>0</v>
      </c>
      <c r="K40" s="102">
        <v>45.13</v>
      </c>
      <c r="L40" s="32">
        <v>45</v>
      </c>
      <c r="M40" s="32">
        <v>0</v>
      </c>
      <c r="N40" s="41">
        <f>SUM(H40:L40)</f>
        <v>90.13</v>
      </c>
    </row>
    <row r="41" spans="1:14" ht="38.25" x14ac:dyDescent="0.25">
      <c r="A41" s="124" t="s">
        <v>18</v>
      </c>
      <c r="B41" s="29" t="s">
        <v>21</v>
      </c>
      <c r="C41" s="28" t="s">
        <v>12</v>
      </c>
      <c r="D41" s="28" t="s">
        <v>13</v>
      </c>
      <c r="E41" s="48" t="s">
        <v>13</v>
      </c>
      <c r="F41" s="48" t="s">
        <v>13</v>
      </c>
      <c r="G41" s="28" t="s">
        <v>13</v>
      </c>
      <c r="H41" s="21">
        <f>SUM(H42:H45)</f>
        <v>181.34</v>
      </c>
      <c r="I41" s="63">
        <f t="shared" ref="I41" si="11">SUM(I42:I45)</f>
        <v>175.67307999999997</v>
      </c>
      <c r="J41" s="101">
        <f>SUM(J42:J45)</f>
        <v>175.51469999999998</v>
      </c>
      <c r="K41" s="101">
        <f>SUM(K42:K45)</f>
        <v>1257.57647</v>
      </c>
      <c r="L41" s="21">
        <f>SUM(L42:L45)</f>
        <v>1258.6099999999999</v>
      </c>
      <c r="M41" s="21">
        <f>SUM(M42:M45)</f>
        <v>1258.5999999999999</v>
      </c>
      <c r="N41" s="63">
        <f>SUM(N42:N45)</f>
        <v>4307.3142500000004</v>
      </c>
    </row>
    <row r="42" spans="1:14" ht="76.5" x14ac:dyDescent="0.25">
      <c r="A42" s="125"/>
      <c r="B42" s="31" t="s">
        <v>65</v>
      </c>
      <c r="C42" s="30" t="s">
        <v>17</v>
      </c>
      <c r="D42" s="58">
        <v>557</v>
      </c>
      <c r="E42" s="60" t="s">
        <v>31</v>
      </c>
      <c r="F42" s="60" t="s">
        <v>24</v>
      </c>
      <c r="G42" s="58">
        <v>610</v>
      </c>
      <c r="H42" s="22">
        <v>140.53800000000001</v>
      </c>
      <c r="I42" s="1">
        <v>140.53845999999999</v>
      </c>
      <c r="J42" s="104">
        <v>140.41175999999999</v>
      </c>
      <c r="K42" s="104">
        <v>1006.05882</v>
      </c>
      <c r="L42" s="1">
        <v>1006.88</v>
      </c>
      <c r="M42" s="1">
        <v>1006.88</v>
      </c>
      <c r="N42" s="23">
        <f>SUM(H42:M42)</f>
        <v>3441.3070400000001</v>
      </c>
    </row>
    <row r="43" spans="1:14" ht="77.25" thickBot="1" x14ac:dyDescent="0.3">
      <c r="A43" s="125"/>
      <c r="B43" s="31" t="s">
        <v>66</v>
      </c>
      <c r="C43" s="30" t="s">
        <v>17</v>
      </c>
      <c r="D43" s="58">
        <v>557</v>
      </c>
      <c r="E43" s="60" t="s">
        <v>31</v>
      </c>
      <c r="F43" s="60" t="s">
        <v>24</v>
      </c>
      <c r="G43" s="58">
        <v>610</v>
      </c>
      <c r="H43" s="22">
        <f>41.05-0.248</f>
        <v>40.802</v>
      </c>
      <c r="I43" s="22">
        <v>35.134619999999998</v>
      </c>
      <c r="J43" s="73">
        <v>35.102939999999997</v>
      </c>
      <c r="K43" s="73">
        <v>251.51765</v>
      </c>
      <c r="L43" s="22">
        <v>251.73</v>
      </c>
      <c r="M43" s="22">
        <v>251.72</v>
      </c>
      <c r="N43" s="23">
        <f>SUM(H43:M43)</f>
        <v>866.00720999999999</v>
      </c>
    </row>
    <row r="44" spans="1:14" ht="102.75" hidden="1" customHeight="1" x14ac:dyDescent="0.25">
      <c r="A44" s="125"/>
      <c r="B44" s="29" t="s">
        <v>23</v>
      </c>
      <c r="C44" s="30" t="s">
        <v>17</v>
      </c>
      <c r="D44" s="58">
        <v>557</v>
      </c>
      <c r="E44" s="60" t="s">
        <v>31</v>
      </c>
      <c r="F44" s="60" t="s">
        <v>37</v>
      </c>
      <c r="G44" s="58">
        <v>610</v>
      </c>
      <c r="H44" s="22">
        <v>0</v>
      </c>
      <c r="I44" s="1">
        <v>0</v>
      </c>
      <c r="J44" s="73">
        <v>0</v>
      </c>
      <c r="K44" s="73">
        <v>0</v>
      </c>
      <c r="L44" s="22">
        <v>0</v>
      </c>
      <c r="M44" s="22">
        <v>0</v>
      </c>
      <c r="N44" s="23">
        <f>SUM(H44:M44)</f>
        <v>0</v>
      </c>
    </row>
    <row r="45" spans="1:14" ht="77.25" hidden="1" customHeight="1" thickBot="1" x14ac:dyDescent="0.3">
      <c r="A45" s="125"/>
      <c r="B45" s="29" t="s">
        <v>22</v>
      </c>
      <c r="C45" s="35" t="s">
        <v>17</v>
      </c>
      <c r="D45" s="36">
        <v>557</v>
      </c>
      <c r="E45" s="37" t="s">
        <v>31</v>
      </c>
      <c r="F45" s="37" t="s">
        <v>25</v>
      </c>
      <c r="G45" s="36">
        <v>610</v>
      </c>
      <c r="H45" s="39">
        <v>0</v>
      </c>
      <c r="I45" s="38">
        <v>0</v>
      </c>
      <c r="J45" s="76">
        <v>0</v>
      </c>
      <c r="K45" s="76">
        <v>0</v>
      </c>
      <c r="L45" s="39">
        <v>0</v>
      </c>
      <c r="M45" s="39">
        <v>0</v>
      </c>
      <c r="N45" s="23">
        <f>SUM(H45:L45)</f>
        <v>0</v>
      </c>
    </row>
    <row r="46" spans="1:14" ht="26.25" hidden="1" thickBot="1" x14ac:dyDescent="0.3">
      <c r="A46" s="131" t="s">
        <v>16</v>
      </c>
      <c r="B46" s="151" t="s">
        <v>51</v>
      </c>
      <c r="C46" s="28" t="s">
        <v>12</v>
      </c>
      <c r="D46" s="62" t="s">
        <v>13</v>
      </c>
      <c r="E46" s="20" t="s">
        <v>13</v>
      </c>
      <c r="F46" s="20" t="s">
        <v>13</v>
      </c>
      <c r="G46" s="62" t="s">
        <v>13</v>
      </c>
      <c r="H46" s="21">
        <f t="shared" ref="H46:I46" si="12">SUM(H47)</f>
        <v>0</v>
      </c>
      <c r="I46" s="63">
        <f t="shared" si="12"/>
        <v>0</v>
      </c>
      <c r="J46" s="101">
        <f>SUM(J47:J48)</f>
        <v>0</v>
      </c>
      <c r="K46" s="101">
        <f>SUM(K47:K48)</f>
        <v>0</v>
      </c>
      <c r="L46" s="21">
        <f>SUM(L47:L48)</f>
        <v>0</v>
      </c>
      <c r="M46" s="21">
        <f>SUM(M47:M48)</f>
        <v>0</v>
      </c>
      <c r="N46" s="64">
        <f>SUM(N47:N48)</f>
        <v>0</v>
      </c>
    </row>
    <row r="47" spans="1:14" ht="75" hidden="1" customHeight="1" x14ac:dyDescent="0.25">
      <c r="A47" s="132"/>
      <c r="B47" s="127"/>
      <c r="C47" s="35" t="s">
        <v>17</v>
      </c>
      <c r="D47" s="36">
        <v>557</v>
      </c>
      <c r="E47" s="37" t="s">
        <v>31</v>
      </c>
      <c r="F47" s="37" t="s">
        <v>52</v>
      </c>
      <c r="G47" s="36">
        <v>610</v>
      </c>
      <c r="H47" s="39">
        <v>0</v>
      </c>
      <c r="I47" s="38">
        <v>0</v>
      </c>
      <c r="J47" s="76">
        <v>0</v>
      </c>
      <c r="K47" s="76">
        <v>0</v>
      </c>
      <c r="L47" s="39">
        <v>0</v>
      </c>
      <c r="M47" s="39">
        <v>0</v>
      </c>
      <c r="N47" s="40">
        <f>SUM(H47:L47)</f>
        <v>0</v>
      </c>
    </row>
    <row r="48" spans="1:14" ht="75" hidden="1" customHeight="1" thickBot="1" x14ac:dyDescent="0.3">
      <c r="A48" s="133"/>
      <c r="B48" s="56" t="s">
        <v>54</v>
      </c>
      <c r="C48" s="35" t="s">
        <v>17</v>
      </c>
      <c r="D48" s="36">
        <v>557</v>
      </c>
      <c r="E48" s="37" t="s">
        <v>31</v>
      </c>
      <c r="F48" s="37" t="s">
        <v>52</v>
      </c>
      <c r="G48" s="36">
        <v>610</v>
      </c>
      <c r="H48" s="39">
        <v>0</v>
      </c>
      <c r="I48" s="38">
        <v>0</v>
      </c>
      <c r="J48" s="76">
        <v>0</v>
      </c>
      <c r="K48" s="76">
        <v>0</v>
      </c>
      <c r="L48" s="39">
        <v>0</v>
      </c>
      <c r="M48" s="39">
        <v>0</v>
      </c>
      <c r="N48" s="40">
        <f>SUM(H48:L48)</f>
        <v>0</v>
      </c>
    </row>
    <row r="49" spans="1:14" ht="26.25" hidden="1" thickBot="1" x14ac:dyDescent="0.3">
      <c r="A49" s="158" t="s">
        <v>18</v>
      </c>
      <c r="B49" s="154" t="s">
        <v>26</v>
      </c>
      <c r="C49" s="28" t="s">
        <v>12</v>
      </c>
      <c r="D49" s="62" t="s">
        <v>13</v>
      </c>
      <c r="E49" s="20" t="s">
        <v>13</v>
      </c>
      <c r="F49" s="20" t="s">
        <v>13</v>
      </c>
      <c r="G49" s="62" t="s">
        <v>13</v>
      </c>
      <c r="H49" s="21">
        <f t="shared" ref="H49:N80" si="13">SUM(H50)</f>
        <v>0</v>
      </c>
      <c r="I49" s="63">
        <f t="shared" si="13"/>
        <v>0</v>
      </c>
      <c r="J49" s="101">
        <f>SUM(J50)</f>
        <v>0</v>
      </c>
      <c r="K49" s="101">
        <f>SUM(K50)</f>
        <v>0</v>
      </c>
      <c r="L49" s="21">
        <f>SUM(L50)</f>
        <v>0</v>
      </c>
      <c r="M49" s="21">
        <f>SUM(M50)</f>
        <v>0</v>
      </c>
      <c r="N49" s="64">
        <f t="shared" si="13"/>
        <v>0</v>
      </c>
    </row>
    <row r="50" spans="1:14" ht="91.5" hidden="1" customHeight="1" thickBot="1" x14ac:dyDescent="0.3">
      <c r="A50" s="159"/>
      <c r="B50" s="155"/>
      <c r="C50" s="49" t="s">
        <v>17</v>
      </c>
      <c r="D50" s="59">
        <v>557</v>
      </c>
      <c r="E50" s="61" t="s">
        <v>31</v>
      </c>
      <c r="F50" s="61" t="s">
        <v>44</v>
      </c>
      <c r="G50" s="59">
        <v>610</v>
      </c>
      <c r="H50" s="32">
        <v>0</v>
      </c>
      <c r="I50" s="33">
        <v>0</v>
      </c>
      <c r="J50" s="102">
        <v>0</v>
      </c>
      <c r="K50" s="102">
        <v>0</v>
      </c>
      <c r="L50" s="32">
        <v>0</v>
      </c>
      <c r="M50" s="32">
        <v>0</v>
      </c>
      <c r="N50" s="41">
        <f>SUM(H50:L50)</f>
        <v>0</v>
      </c>
    </row>
    <row r="51" spans="1:14" ht="36" hidden="1" customHeight="1" x14ac:dyDescent="0.25">
      <c r="A51" s="158" t="s">
        <v>18</v>
      </c>
      <c r="B51" s="154" t="s">
        <v>26</v>
      </c>
      <c r="C51" s="28" t="s">
        <v>12</v>
      </c>
      <c r="D51" s="62" t="s">
        <v>13</v>
      </c>
      <c r="E51" s="20" t="s">
        <v>13</v>
      </c>
      <c r="F51" s="20" t="s">
        <v>13</v>
      </c>
      <c r="G51" s="62" t="s">
        <v>13</v>
      </c>
      <c r="H51" s="21">
        <f t="shared" si="13"/>
        <v>0</v>
      </c>
      <c r="I51" s="63">
        <f t="shared" si="13"/>
        <v>0</v>
      </c>
      <c r="J51" s="101">
        <f>SUM(J52)</f>
        <v>0</v>
      </c>
      <c r="K51" s="101">
        <f>SUM(K52)</f>
        <v>0</v>
      </c>
      <c r="L51" s="21">
        <f>SUM(L52)</f>
        <v>0</v>
      </c>
      <c r="M51" s="21">
        <f>SUM(M52)</f>
        <v>0</v>
      </c>
      <c r="N51" s="64">
        <f t="shared" si="13"/>
        <v>0</v>
      </c>
    </row>
    <row r="52" spans="1:14" ht="78.75" hidden="1" customHeight="1" thickBot="1" x14ac:dyDescent="0.3">
      <c r="A52" s="160"/>
      <c r="B52" s="155"/>
      <c r="C52" s="49" t="s">
        <v>17</v>
      </c>
      <c r="D52" s="59">
        <v>557</v>
      </c>
      <c r="E52" s="61" t="s">
        <v>31</v>
      </c>
      <c r="F52" s="61" t="s">
        <v>55</v>
      </c>
      <c r="G52" s="59">
        <v>610</v>
      </c>
      <c r="H52" s="32">
        <v>0</v>
      </c>
      <c r="I52" s="33">
        <v>0</v>
      </c>
      <c r="J52" s="102">
        <v>0</v>
      </c>
      <c r="K52" s="102">
        <v>0</v>
      </c>
      <c r="L52" s="32">
        <v>0</v>
      </c>
      <c r="M52" s="32">
        <v>0</v>
      </c>
      <c r="N52" s="41">
        <f>SUM(H52:L52)</f>
        <v>0</v>
      </c>
    </row>
    <row r="53" spans="1:14" s="112" customFormat="1" ht="89.25" x14ac:dyDescent="0.25">
      <c r="A53" s="108" t="s">
        <v>16</v>
      </c>
      <c r="B53" s="109" t="s">
        <v>104</v>
      </c>
      <c r="C53" s="110" t="s">
        <v>12</v>
      </c>
      <c r="D53" s="110" t="s">
        <v>13</v>
      </c>
      <c r="E53" s="111" t="s">
        <v>13</v>
      </c>
      <c r="F53" s="111" t="s">
        <v>13</v>
      </c>
      <c r="G53" s="110" t="s">
        <v>13</v>
      </c>
      <c r="H53" s="101">
        <f>SUM(H54:H57)</f>
        <v>3009.78</v>
      </c>
      <c r="I53" s="72">
        <f t="shared" ref="I53" si="14">SUM(I54:I57)</f>
        <v>0</v>
      </c>
      <c r="J53" s="101">
        <f>SUM(J54:J57)</f>
        <v>0</v>
      </c>
      <c r="K53" s="101">
        <f>SUM(K54:K57)</f>
        <v>1212.1220000000001</v>
      </c>
      <c r="L53" s="101">
        <f>SUM(L54:L57)</f>
        <v>0</v>
      </c>
      <c r="M53" s="101">
        <f>SUM(M54:M57)</f>
        <v>0</v>
      </c>
      <c r="N53" s="72">
        <f>SUM(N54:N57)</f>
        <v>4221.902</v>
      </c>
    </row>
    <row r="54" spans="1:14" s="112" customFormat="1" ht="76.5" x14ac:dyDescent="0.25">
      <c r="A54" s="113"/>
      <c r="B54" s="114" t="s">
        <v>65</v>
      </c>
      <c r="C54" s="115" t="s">
        <v>17</v>
      </c>
      <c r="D54" s="116">
        <v>557</v>
      </c>
      <c r="E54" s="117" t="s">
        <v>31</v>
      </c>
      <c r="F54" s="117" t="s">
        <v>103</v>
      </c>
      <c r="G54" s="116">
        <v>610</v>
      </c>
      <c r="H54" s="73">
        <v>0</v>
      </c>
      <c r="I54" s="104">
        <v>0</v>
      </c>
      <c r="J54" s="104">
        <v>0</v>
      </c>
      <c r="K54" s="104">
        <v>1200</v>
      </c>
      <c r="L54" s="104">
        <v>0</v>
      </c>
      <c r="M54" s="104">
        <v>0</v>
      </c>
      <c r="N54" s="118">
        <f>SUM(H54:M54)</f>
        <v>1200</v>
      </c>
    </row>
    <row r="55" spans="1:14" s="112" customFormat="1" ht="77.25" thickBot="1" x14ac:dyDescent="0.3">
      <c r="A55" s="119"/>
      <c r="B55" s="114" t="s">
        <v>66</v>
      </c>
      <c r="C55" s="115" t="s">
        <v>17</v>
      </c>
      <c r="D55" s="116">
        <v>557</v>
      </c>
      <c r="E55" s="117" t="s">
        <v>31</v>
      </c>
      <c r="F55" s="117" t="s">
        <v>103</v>
      </c>
      <c r="G55" s="116">
        <v>610</v>
      </c>
      <c r="H55" s="73">
        <v>0</v>
      </c>
      <c r="I55" s="73">
        <v>0</v>
      </c>
      <c r="J55" s="73">
        <v>0</v>
      </c>
      <c r="K55" s="73">
        <v>12.122</v>
      </c>
      <c r="L55" s="73">
        <v>0</v>
      </c>
      <c r="M55" s="73">
        <v>0</v>
      </c>
      <c r="N55" s="118">
        <f>SUM(H55:M55)</f>
        <v>12.122</v>
      </c>
    </row>
    <row r="56" spans="1:14" ht="44.25" customHeight="1" x14ac:dyDescent="0.25">
      <c r="A56" s="158" t="s">
        <v>18</v>
      </c>
      <c r="B56" s="154" t="s">
        <v>26</v>
      </c>
      <c r="C56" s="28" t="s">
        <v>12</v>
      </c>
      <c r="D56" s="62" t="s">
        <v>13</v>
      </c>
      <c r="E56" s="20" t="s">
        <v>13</v>
      </c>
      <c r="F56" s="20" t="s">
        <v>13</v>
      </c>
      <c r="G56" s="62" t="s">
        <v>13</v>
      </c>
      <c r="H56" s="21">
        <f t="shared" si="13"/>
        <v>1504.89</v>
      </c>
      <c r="I56" s="63">
        <f t="shared" si="13"/>
        <v>0</v>
      </c>
      <c r="J56" s="101">
        <f>SUM(J57)</f>
        <v>0</v>
      </c>
      <c r="K56" s="101">
        <f>SUM(K57)</f>
        <v>0</v>
      </c>
      <c r="L56" s="21">
        <f>SUM(L57)</f>
        <v>0</v>
      </c>
      <c r="M56" s="21">
        <f>SUM(M57)</f>
        <v>0</v>
      </c>
      <c r="N56" s="64">
        <f>SUM(N57)</f>
        <v>1504.89</v>
      </c>
    </row>
    <row r="57" spans="1:14" ht="78.75" customHeight="1" thickBot="1" x14ac:dyDescent="0.3">
      <c r="A57" s="159"/>
      <c r="B57" s="155"/>
      <c r="C57" s="49" t="s">
        <v>17</v>
      </c>
      <c r="D57" s="59">
        <v>557</v>
      </c>
      <c r="E57" s="61" t="s">
        <v>31</v>
      </c>
      <c r="F57" s="61" t="s">
        <v>69</v>
      </c>
      <c r="G57" s="59">
        <v>610</v>
      </c>
      <c r="H57" s="32">
        <v>1504.89</v>
      </c>
      <c r="I57" s="33">
        <v>0</v>
      </c>
      <c r="J57" s="102">
        <v>0</v>
      </c>
      <c r="K57" s="102">
        <v>0</v>
      </c>
      <c r="L57" s="32">
        <v>0</v>
      </c>
      <c r="M57" s="32">
        <v>0</v>
      </c>
      <c r="N57" s="41">
        <f>SUM(H57:M57)</f>
        <v>1504.89</v>
      </c>
    </row>
    <row r="58" spans="1:14" ht="35.25" hidden="1" customHeight="1" x14ac:dyDescent="0.25">
      <c r="A58" s="158" t="s">
        <v>18</v>
      </c>
      <c r="B58" s="154" t="s">
        <v>26</v>
      </c>
      <c r="C58" s="28" t="s">
        <v>12</v>
      </c>
      <c r="D58" s="62" t="s">
        <v>13</v>
      </c>
      <c r="E58" s="20" t="s">
        <v>13</v>
      </c>
      <c r="F58" s="20" t="s">
        <v>13</v>
      </c>
      <c r="G58" s="62" t="s">
        <v>13</v>
      </c>
      <c r="H58" s="21">
        <f t="shared" si="13"/>
        <v>0</v>
      </c>
      <c r="I58" s="63">
        <f t="shared" si="13"/>
        <v>0</v>
      </c>
      <c r="J58" s="101">
        <f>SUM(J59)</f>
        <v>0</v>
      </c>
      <c r="K58" s="101">
        <f>SUM(K59)</f>
        <v>0</v>
      </c>
      <c r="L58" s="21">
        <f>SUM(L59)</f>
        <v>0</v>
      </c>
      <c r="M58" s="21">
        <f>SUM(M59)</f>
        <v>0</v>
      </c>
      <c r="N58" s="64">
        <f t="shared" si="13"/>
        <v>0</v>
      </c>
    </row>
    <row r="59" spans="1:14" ht="78.75" hidden="1" customHeight="1" thickBot="1" x14ac:dyDescent="0.3">
      <c r="A59" s="159"/>
      <c r="B59" s="155"/>
      <c r="C59" s="49" t="s">
        <v>17</v>
      </c>
      <c r="D59" s="59">
        <v>557</v>
      </c>
      <c r="E59" s="61" t="s">
        <v>31</v>
      </c>
      <c r="F59" s="61" t="s">
        <v>56</v>
      </c>
      <c r="G59" s="59">
        <v>610</v>
      </c>
      <c r="H59" s="32">
        <v>0</v>
      </c>
      <c r="I59" s="33">
        <v>0</v>
      </c>
      <c r="J59" s="102">
        <v>0</v>
      </c>
      <c r="K59" s="102">
        <v>0</v>
      </c>
      <c r="L59" s="32">
        <v>0</v>
      </c>
      <c r="M59" s="32">
        <v>0</v>
      </c>
      <c r="N59" s="41">
        <f>SUM(H59:L59)</f>
        <v>0</v>
      </c>
    </row>
    <row r="60" spans="1:14" ht="27.75" customHeight="1" x14ac:dyDescent="0.25">
      <c r="A60" s="158" t="s">
        <v>18</v>
      </c>
      <c r="B60" s="154" t="s">
        <v>74</v>
      </c>
      <c r="C60" s="28" t="s">
        <v>12</v>
      </c>
      <c r="D60" s="62" t="s">
        <v>13</v>
      </c>
      <c r="E60" s="20" t="s">
        <v>13</v>
      </c>
      <c r="F60" s="20" t="s">
        <v>13</v>
      </c>
      <c r="G60" s="62" t="s">
        <v>13</v>
      </c>
      <c r="H60" s="21">
        <f t="shared" si="13"/>
        <v>781.73605999999995</v>
      </c>
      <c r="I60" s="63">
        <f t="shared" si="13"/>
        <v>0</v>
      </c>
      <c r="J60" s="101">
        <f>SUM(J61)</f>
        <v>0</v>
      </c>
      <c r="K60" s="101">
        <f>SUM(K61)</f>
        <v>0</v>
      </c>
      <c r="L60" s="21">
        <f>SUM(L61)</f>
        <v>0</v>
      </c>
      <c r="M60" s="21">
        <f>SUM(M61)</f>
        <v>0</v>
      </c>
      <c r="N60" s="64">
        <f t="shared" si="13"/>
        <v>781.73605999999995</v>
      </c>
    </row>
    <row r="61" spans="1:14" ht="78.75" customHeight="1" thickBot="1" x14ac:dyDescent="0.3">
      <c r="A61" s="159"/>
      <c r="B61" s="155"/>
      <c r="C61" s="49" t="s">
        <v>17</v>
      </c>
      <c r="D61" s="59">
        <v>557</v>
      </c>
      <c r="E61" s="61" t="s">
        <v>31</v>
      </c>
      <c r="F61" s="61" t="s">
        <v>72</v>
      </c>
      <c r="G61" s="59">
        <v>610</v>
      </c>
      <c r="H61" s="32">
        <f>781.73606</f>
        <v>781.73605999999995</v>
      </c>
      <c r="I61" s="33">
        <v>0</v>
      </c>
      <c r="J61" s="102">
        <v>0</v>
      </c>
      <c r="K61" s="102">
        <v>0</v>
      </c>
      <c r="L61" s="32">
        <v>0</v>
      </c>
      <c r="M61" s="32">
        <v>0</v>
      </c>
      <c r="N61" s="41">
        <f>SUM(H61:M61)</f>
        <v>781.73605999999995</v>
      </c>
    </row>
    <row r="62" spans="1:14" ht="24.75" customHeight="1" x14ac:dyDescent="0.25">
      <c r="A62" s="158" t="s">
        <v>18</v>
      </c>
      <c r="B62" s="154" t="s">
        <v>75</v>
      </c>
      <c r="C62" s="28" t="s">
        <v>12</v>
      </c>
      <c r="D62" s="62" t="s">
        <v>13</v>
      </c>
      <c r="E62" s="20" t="s">
        <v>13</v>
      </c>
      <c r="F62" s="20" t="s">
        <v>13</v>
      </c>
      <c r="G62" s="62" t="s">
        <v>13</v>
      </c>
      <c r="H62" s="21">
        <f t="shared" si="13"/>
        <v>189.16</v>
      </c>
      <c r="I62" s="63">
        <f t="shared" si="13"/>
        <v>0</v>
      </c>
      <c r="J62" s="101">
        <f>SUM(J63)</f>
        <v>0</v>
      </c>
      <c r="K62" s="101">
        <f>SUM(K63)</f>
        <v>0</v>
      </c>
      <c r="L62" s="21">
        <f>SUM(L63)</f>
        <v>0</v>
      </c>
      <c r="M62" s="21">
        <f>SUM(M63)</f>
        <v>0</v>
      </c>
      <c r="N62" s="64">
        <f t="shared" si="13"/>
        <v>189.16</v>
      </c>
    </row>
    <row r="63" spans="1:14" ht="78.75" customHeight="1" thickBot="1" x14ac:dyDescent="0.3">
      <c r="A63" s="159"/>
      <c r="B63" s="155"/>
      <c r="C63" s="49" t="s">
        <v>17</v>
      </c>
      <c r="D63" s="59">
        <v>557</v>
      </c>
      <c r="E63" s="61" t="s">
        <v>31</v>
      </c>
      <c r="F63" s="61" t="s">
        <v>76</v>
      </c>
      <c r="G63" s="59">
        <v>610</v>
      </c>
      <c r="H63" s="32">
        <v>189.16</v>
      </c>
      <c r="I63" s="33">
        <v>0</v>
      </c>
      <c r="J63" s="102">
        <v>0</v>
      </c>
      <c r="K63" s="102">
        <v>0</v>
      </c>
      <c r="L63" s="32">
        <v>0</v>
      </c>
      <c r="M63" s="32">
        <v>0</v>
      </c>
      <c r="N63" s="41">
        <f>SUM(H63:M63)</f>
        <v>189.16</v>
      </c>
    </row>
    <row r="64" spans="1:14" ht="30" customHeight="1" x14ac:dyDescent="0.25">
      <c r="A64" s="158" t="s">
        <v>18</v>
      </c>
      <c r="B64" s="154" t="s">
        <v>80</v>
      </c>
      <c r="C64" s="28" t="s">
        <v>12</v>
      </c>
      <c r="D64" s="62" t="s">
        <v>13</v>
      </c>
      <c r="E64" s="20" t="s">
        <v>13</v>
      </c>
      <c r="F64" s="20" t="s">
        <v>13</v>
      </c>
      <c r="G64" s="62" t="s">
        <v>13</v>
      </c>
      <c r="H64" s="63">
        <f t="shared" si="13"/>
        <v>0</v>
      </c>
      <c r="I64" s="63">
        <f t="shared" si="13"/>
        <v>1484.992</v>
      </c>
      <c r="J64" s="101">
        <f>SUM(J65)</f>
        <v>6539.59</v>
      </c>
      <c r="K64" s="101">
        <f>SUM(K65)</f>
        <v>2394.6979999999999</v>
      </c>
      <c r="L64" s="21">
        <f>SUM(L65)</f>
        <v>0</v>
      </c>
      <c r="M64" s="21">
        <f>SUM(M65)</f>
        <v>0</v>
      </c>
      <c r="N64" s="64">
        <f t="shared" si="13"/>
        <v>10419.280000000001</v>
      </c>
    </row>
    <row r="65" spans="1:14" ht="137.25" customHeight="1" thickBot="1" x14ac:dyDescent="0.3">
      <c r="A65" s="159"/>
      <c r="B65" s="155"/>
      <c r="C65" s="49" t="s">
        <v>17</v>
      </c>
      <c r="D65" s="59">
        <v>557</v>
      </c>
      <c r="E65" s="61" t="s">
        <v>31</v>
      </c>
      <c r="F65" s="61" t="s">
        <v>81</v>
      </c>
      <c r="G65" s="59">
        <v>610</v>
      </c>
      <c r="H65" s="33">
        <v>0</v>
      </c>
      <c r="I65" s="33">
        <v>1484.992</v>
      </c>
      <c r="J65" s="102">
        <v>6539.59</v>
      </c>
      <c r="K65" s="102">
        <v>2394.6979999999999</v>
      </c>
      <c r="L65" s="32">
        <v>0</v>
      </c>
      <c r="M65" s="32">
        <v>0</v>
      </c>
      <c r="N65" s="41">
        <f>SUM(H65:M65)</f>
        <v>10419.280000000001</v>
      </c>
    </row>
    <row r="66" spans="1:14" ht="30" customHeight="1" x14ac:dyDescent="0.25">
      <c r="A66" s="158" t="s">
        <v>18</v>
      </c>
      <c r="B66" s="154" t="s">
        <v>92</v>
      </c>
      <c r="C66" s="28" t="s">
        <v>12</v>
      </c>
      <c r="D66" s="62" t="s">
        <v>13</v>
      </c>
      <c r="E66" s="20" t="s">
        <v>13</v>
      </c>
      <c r="F66" s="20" t="s">
        <v>13</v>
      </c>
      <c r="G66" s="62" t="s">
        <v>13</v>
      </c>
      <c r="H66" s="63">
        <f t="shared" si="13"/>
        <v>0</v>
      </c>
      <c r="I66" s="63">
        <f t="shared" si="13"/>
        <v>0</v>
      </c>
      <c r="J66" s="101">
        <f>SUM(J67)</f>
        <v>1810.588</v>
      </c>
      <c r="K66" s="101">
        <f>SUM(K67)</f>
        <v>0</v>
      </c>
      <c r="L66" s="21">
        <f>SUM(L67)</f>
        <v>0</v>
      </c>
      <c r="M66" s="21">
        <f>SUM(M67)</f>
        <v>0</v>
      </c>
      <c r="N66" s="64">
        <f t="shared" si="13"/>
        <v>1810.588</v>
      </c>
    </row>
    <row r="67" spans="1:14" ht="191.25" customHeight="1" thickBot="1" x14ac:dyDescent="0.3">
      <c r="A67" s="159"/>
      <c r="B67" s="155"/>
      <c r="C67" s="49" t="s">
        <v>17</v>
      </c>
      <c r="D67" s="59">
        <v>557</v>
      </c>
      <c r="E67" s="61" t="s">
        <v>31</v>
      </c>
      <c r="F67" s="61" t="s">
        <v>93</v>
      </c>
      <c r="G67" s="59">
        <v>610</v>
      </c>
      <c r="H67" s="33">
        <v>0</v>
      </c>
      <c r="I67" s="33">
        <v>0</v>
      </c>
      <c r="J67" s="102">
        <v>1810.588</v>
      </c>
      <c r="K67" s="102">
        <v>0</v>
      </c>
      <c r="L67" s="32">
        <v>0</v>
      </c>
      <c r="M67" s="32">
        <v>0</v>
      </c>
      <c r="N67" s="41">
        <f>SUM(H67:M67)</f>
        <v>1810.588</v>
      </c>
    </row>
    <row r="68" spans="1:14" ht="30" customHeight="1" x14ac:dyDescent="0.25">
      <c r="A68" s="158" t="s">
        <v>18</v>
      </c>
      <c r="B68" s="154" t="s">
        <v>94</v>
      </c>
      <c r="C68" s="28" t="s">
        <v>12</v>
      </c>
      <c r="D68" s="62" t="s">
        <v>13</v>
      </c>
      <c r="E68" s="20" t="s">
        <v>13</v>
      </c>
      <c r="F68" s="20" t="s">
        <v>13</v>
      </c>
      <c r="G68" s="62" t="s">
        <v>13</v>
      </c>
      <c r="H68" s="63">
        <f t="shared" si="13"/>
        <v>0</v>
      </c>
      <c r="I68" s="63">
        <f t="shared" si="13"/>
        <v>0</v>
      </c>
      <c r="J68" s="101">
        <f>SUM(J69)</f>
        <v>4381.7719999999999</v>
      </c>
      <c r="K68" s="101">
        <f>SUM(K69)</f>
        <v>0</v>
      </c>
      <c r="L68" s="21">
        <f>SUM(L69)</f>
        <v>0</v>
      </c>
      <c r="M68" s="21">
        <f>SUM(M69)</f>
        <v>0</v>
      </c>
      <c r="N68" s="64">
        <f t="shared" si="13"/>
        <v>4381.7719999999999</v>
      </c>
    </row>
    <row r="69" spans="1:14" ht="88.5" customHeight="1" thickBot="1" x14ac:dyDescent="0.3">
      <c r="A69" s="159"/>
      <c r="B69" s="155"/>
      <c r="C69" s="49" t="s">
        <v>17</v>
      </c>
      <c r="D69" s="59">
        <v>557</v>
      </c>
      <c r="E69" s="61" t="s">
        <v>31</v>
      </c>
      <c r="F69" s="61" t="s">
        <v>49</v>
      </c>
      <c r="G69" s="59">
        <v>610</v>
      </c>
      <c r="H69" s="33">
        <v>0</v>
      </c>
      <c r="I69" s="33">
        <v>0</v>
      </c>
      <c r="J69" s="102">
        <f>557.6445+3824.1275</f>
        <v>4381.7719999999999</v>
      </c>
      <c r="K69" s="102">
        <v>0</v>
      </c>
      <c r="L69" s="32">
        <v>0</v>
      </c>
      <c r="M69" s="32">
        <v>0</v>
      </c>
      <c r="N69" s="41">
        <f>SUM(H69:M69)</f>
        <v>4381.7719999999999</v>
      </c>
    </row>
    <row r="70" spans="1:14" ht="30" customHeight="1" x14ac:dyDescent="0.25">
      <c r="A70" s="158" t="s">
        <v>18</v>
      </c>
      <c r="B70" s="154" t="s">
        <v>107</v>
      </c>
      <c r="C70" s="28" t="s">
        <v>12</v>
      </c>
      <c r="D70" s="88" t="s">
        <v>13</v>
      </c>
      <c r="E70" s="20" t="s">
        <v>13</v>
      </c>
      <c r="F70" s="20" t="s">
        <v>13</v>
      </c>
      <c r="G70" s="88" t="s">
        <v>13</v>
      </c>
      <c r="H70" s="89">
        <f t="shared" si="13"/>
        <v>0</v>
      </c>
      <c r="I70" s="89">
        <f t="shared" si="13"/>
        <v>0</v>
      </c>
      <c r="J70" s="101">
        <f>SUM(J71)</f>
        <v>0</v>
      </c>
      <c r="K70" s="101">
        <f>SUM(K71)</f>
        <v>1035.42</v>
      </c>
      <c r="L70" s="21">
        <f>SUM(L71)</f>
        <v>0</v>
      </c>
      <c r="M70" s="21">
        <f>SUM(M71)</f>
        <v>0</v>
      </c>
      <c r="N70" s="90">
        <f t="shared" si="13"/>
        <v>1035.42</v>
      </c>
    </row>
    <row r="71" spans="1:14" ht="88.5" customHeight="1" thickBot="1" x14ac:dyDescent="0.3">
      <c r="A71" s="159"/>
      <c r="B71" s="155"/>
      <c r="C71" s="49" t="s">
        <v>17</v>
      </c>
      <c r="D71" s="85">
        <v>557</v>
      </c>
      <c r="E71" s="87" t="s">
        <v>31</v>
      </c>
      <c r="F71" s="87" t="s">
        <v>49</v>
      </c>
      <c r="G71" s="85">
        <v>610</v>
      </c>
      <c r="H71" s="33">
        <v>0</v>
      </c>
      <c r="I71" s="33">
        <v>0</v>
      </c>
      <c r="J71" s="102">
        <v>0</v>
      </c>
      <c r="K71" s="102">
        <v>1035.42</v>
      </c>
      <c r="L71" s="32">
        <v>0</v>
      </c>
      <c r="M71" s="32">
        <v>0</v>
      </c>
      <c r="N71" s="41">
        <f>SUM(H71:M71)</f>
        <v>1035.42</v>
      </c>
    </row>
    <row r="72" spans="1:14" ht="30" customHeight="1" x14ac:dyDescent="0.25">
      <c r="A72" s="158" t="s">
        <v>18</v>
      </c>
      <c r="B72" s="154" t="s">
        <v>106</v>
      </c>
      <c r="C72" s="28" t="s">
        <v>12</v>
      </c>
      <c r="D72" s="88" t="s">
        <v>13</v>
      </c>
      <c r="E72" s="20" t="s">
        <v>13</v>
      </c>
      <c r="F72" s="20" t="s">
        <v>13</v>
      </c>
      <c r="G72" s="88" t="s">
        <v>13</v>
      </c>
      <c r="H72" s="89">
        <f t="shared" si="13"/>
        <v>0</v>
      </c>
      <c r="I72" s="89">
        <f t="shared" si="13"/>
        <v>0</v>
      </c>
      <c r="J72" s="101">
        <f>SUM(J73)</f>
        <v>0</v>
      </c>
      <c r="K72" s="101">
        <f>SUM(K73)</f>
        <v>498</v>
      </c>
      <c r="L72" s="21">
        <f>SUM(L73)</f>
        <v>0</v>
      </c>
      <c r="M72" s="21">
        <f>SUM(M73)</f>
        <v>0</v>
      </c>
      <c r="N72" s="90">
        <f t="shared" si="13"/>
        <v>498</v>
      </c>
    </row>
    <row r="73" spans="1:14" ht="88.5" customHeight="1" thickBot="1" x14ac:dyDescent="0.3">
      <c r="A73" s="159"/>
      <c r="B73" s="155"/>
      <c r="C73" s="49" t="s">
        <v>17</v>
      </c>
      <c r="D73" s="85">
        <v>557</v>
      </c>
      <c r="E73" s="87" t="s">
        <v>31</v>
      </c>
      <c r="F73" s="87" t="s">
        <v>96</v>
      </c>
      <c r="G73" s="85">
        <v>610</v>
      </c>
      <c r="H73" s="33">
        <v>0</v>
      </c>
      <c r="I73" s="33">
        <v>0</v>
      </c>
      <c r="J73" s="102">
        <v>0</v>
      </c>
      <c r="K73" s="102">
        <v>498</v>
      </c>
      <c r="L73" s="32">
        <v>0</v>
      </c>
      <c r="M73" s="32">
        <v>0</v>
      </c>
      <c r="N73" s="41">
        <f>SUM(H73:M73)</f>
        <v>498</v>
      </c>
    </row>
    <row r="74" spans="1:14" ht="30" customHeight="1" x14ac:dyDescent="0.25">
      <c r="A74" s="158" t="s">
        <v>18</v>
      </c>
      <c r="B74" s="154" t="s">
        <v>108</v>
      </c>
      <c r="C74" s="28" t="s">
        <v>12</v>
      </c>
      <c r="D74" s="88" t="s">
        <v>13</v>
      </c>
      <c r="E74" s="20" t="s">
        <v>13</v>
      </c>
      <c r="F74" s="20" t="s">
        <v>13</v>
      </c>
      <c r="G74" s="88" t="s">
        <v>13</v>
      </c>
      <c r="H74" s="89">
        <f t="shared" si="13"/>
        <v>0</v>
      </c>
      <c r="I74" s="89">
        <f t="shared" si="13"/>
        <v>0</v>
      </c>
      <c r="J74" s="101">
        <f>SUM(J75)</f>
        <v>0</v>
      </c>
      <c r="K74" s="101">
        <f>SUM(K75)</f>
        <v>735.24</v>
      </c>
      <c r="L74" s="21">
        <f>SUM(L75)</f>
        <v>0</v>
      </c>
      <c r="M74" s="21">
        <f>SUM(M75)</f>
        <v>0</v>
      </c>
      <c r="N74" s="90">
        <f t="shared" si="13"/>
        <v>735.24</v>
      </c>
    </row>
    <row r="75" spans="1:14" ht="88.5" customHeight="1" thickBot="1" x14ac:dyDescent="0.3">
      <c r="A75" s="159"/>
      <c r="B75" s="155"/>
      <c r="C75" s="49" t="s">
        <v>17</v>
      </c>
      <c r="D75" s="85">
        <v>557</v>
      </c>
      <c r="E75" s="87" t="s">
        <v>31</v>
      </c>
      <c r="F75" s="87" t="s">
        <v>105</v>
      </c>
      <c r="G75" s="85">
        <v>610</v>
      </c>
      <c r="H75" s="33">
        <v>0</v>
      </c>
      <c r="I75" s="33">
        <v>0</v>
      </c>
      <c r="J75" s="102">
        <v>0</v>
      </c>
      <c r="K75" s="102">
        <v>735.24</v>
      </c>
      <c r="L75" s="32">
        <v>0</v>
      </c>
      <c r="M75" s="32">
        <v>0</v>
      </c>
      <c r="N75" s="41">
        <f>SUM(H75:M75)</f>
        <v>735.24</v>
      </c>
    </row>
    <row r="76" spans="1:14" ht="30" customHeight="1" x14ac:dyDescent="0.25">
      <c r="A76" s="158" t="s">
        <v>18</v>
      </c>
      <c r="B76" s="154" t="s">
        <v>95</v>
      </c>
      <c r="C76" s="28" t="s">
        <v>12</v>
      </c>
      <c r="D76" s="62" t="s">
        <v>13</v>
      </c>
      <c r="E76" s="20" t="s">
        <v>13</v>
      </c>
      <c r="F76" s="20" t="s">
        <v>13</v>
      </c>
      <c r="G76" s="62" t="s">
        <v>13</v>
      </c>
      <c r="H76" s="63">
        <f t="shared" si="13"/>
        <v>0</v>
      </c>
      <c r="I76" s="63">
        <f t="shared" si="13"/>
        <v>0</v>
      </c>
      <c r="J76" s="101">
        <f>SUM(J77)</f>
        <v>1542.9956300000001</v>
      </c>
      <c r="K76" s="101">
        <f>SUM(K77)</f>
        <v>0</v>
      </c>
      <c r="L76" s="21">
        <f>SUM(L77)</f>
        <v>0</v>
      </c>
      <c r="M76" s="21">
        <f>SUM(M77)</f>
        <v>0</v>
      </c>
      <c r="N76" s="64">
        <f t="shared" si="13"/>
        <v>1542.9956300000001</v>
      </c>
    </row>
    <row r="77" spans="1:14" ht="133.5" customHeight="1" thickBot="1" x14ac:dyDescent="0.3">
      <c r="A77" s="159"/>
      <c r="B77" s="155"/>
      <c r="C77" s="49" t="s">
        <v>17</v>
      </c>
      <c r="D77" s="59">
        <v>557</v>
      </c>
      <c r="E77" s="61" t="s">
        <v>31</v>
      </c>
      <c r="F77" s="61" t="s">
        <v>96</v>
      </c>
      <c r="G77" s="59">
        <v>610</v>
      </c>
      <c r="H77" s="33">
        <v>0</v>
      </c>
      <c r="I77" s="33">
        <v>0</v>
      </c>
      <c r="J77" s="102">
        <f>1411.64363+131.352</f>
        <v>1542.9956300000001</v>
      </c>
      <c r="K77" s="102">
        <v>0</v>
      </c>
      <c r="L77" s="32">
        <v>0</v>
      </c>
      <c r="M77" s="32">
        <v>0</v>
      </c>
      <c r="N77" s="41">
        <f>SUM(H77:M77)</f>
        <v>1542.9956300000001</v>
      </c>
    </row>
    <row r="78" spans="1:14" ht="30" customHeight="1" x14ac:dyDescent="0.25">
      <c r="A78" s="158" t="s">
        <v>18</v>
      </c>
      <c r="B78" s="154" t="s">
        <v>91</v>
      </c>
      <c r="C78" s="28" t="s">
        <v>12</v>
      </c>
      <c r="D78" s="62" t="s">
        <v>13</v>
      </c>
      <c r="E78" s="20" t="s">
        <v>13</v>
      </c>
      <c r="F78" s="20" t="s">
        <v>13</v>
      </c>
      <c r="G78" s="62" t="s">
        <v>13</v>
      </c>
      <c r="H78" s="63">
        <f t="shared" si="13"/>
        <v>0</v>
      </c>
      <c r="I78" s="63">
        <f t="shared" si="13"/>
        <v>0</v>
      </c>
      <c r="J78" s="101">
        <f>SUM(J79)</f>
        <v>2882.1</v>
      </c>
      <c r="K78" s="101">
        <f>SUM(K79)</f>
        <v>0</v>
      </c>
      <c r="L78" s="21">
        <f>SUM(L79)</f>
        <v>0</v>
      </c>
      <c r="M78" s="21">
        <f>SUM(M79)</f>
        <v>0</v>
      </c>
      <c r="N78" s="64">
        <f t="shared" si="13"/>
        <v>2882.1</v>
      </c>
    </row>
    <row r="79" spans="1:14" ht="205.5" customHeight="1" thickBot="1" x14ac:dyDescent="0.3">
      <c r="A79" s="159"/>
      <c r="B79" s="155"/>
      <c r="C79" s="49" t="s">
        <v>17</v>
      </c>
      <c r="D79" s="59">
        <v>557</v>
      </c>
      <c r="E79" s="61" t="s">
        <v>31</v>
      </c>
      <c r="F79" s="61" t="s">
        <v>47</v>
      </c>
      <c r="G79" s="59">
        <v>610</v>
      </c>
      <c r="H79" s="33">
        <v>0</v>
      </c>
      <c r="I79" s="33">
        <v>0</v>
      </c>
      <c r="J79" s="102">
        <v>2882.1</v>
      </c>
      <c r="K79" s="102">
        <v>0</v>
      </c>
      <c r="L79" s="32">
        <v>0</v>
      </c>
      <c r="M79" s="32">
        <v>0</v>
      </c>
      <c r="N79" s="41">
        <f>SUM(H79:M79)</f>
        <v>2882.1</v>
      </c>
    </row>
    <row r="80" spans="1:14" ht="30" customHeight="1" x14ac:dyDescent="0.25">
      <c r="A80" s="158" t="s">
        <v>18</v>
      </c>
      <c r="B80" s="154" t="s">
        <v>109</v>
      </c>
      <c r="C80" s="28" t="s">
        <v>12</v>
      </c>
      <c r="D80" s="88" t="s">
        <v>13</v>
      </c>
      <c r="E80" s="20" t="s">
        <v>13</v>
      </c>
      <c r="F80" s="20" t="s">
        <v>13</v>
      </c>
      <c r="G80" s="88" t="s">
        <v>13</v>
      </c>
      <c r="H80" s="89">
        <f t="shared" si="13"/>
        <v>0</v>
      </c>
      <c r="I80" s="89">
        <f t="shared" si="13"/>
        <v>0</v>
      </c>
      <c r="J80" s="101">
        <f>SUM(J81)</f>
        <v>0</v>
      </c>
      <c r="K80" s="101">
        <f>SUM(K81)</f>
        <v>3966.6660000000002</v>
      </c>
      <c r="L80" s="21">
        <f>SUM(L81)</f>
        <v>0</v>
      </c>
      <c r="M80" s="21">
        <f>SUM(M81)</f>
        <v>0</v>
      </c>
      <c r="N80" s="90">
        <f t="shared" si="13"/>
        <v>3966.6660000000002</v>
      </c>
    </row>
    <row r="81" spans="1:14" ht="205.5" customHeight="1" thickBot="1" x14ac:dyDescent="0.3">
      <c r="A81" s="159"/>
      <c r="B81" s="155"/>
      <c r="C81" s="49" t="s">
        <v>17</v>
      </c>
      <c r="D81" s="85">
        <v>557</v>
      </c>
      <c r="E81" s="87" t="s">
        <v>31</v>
      </c>
      <c r="F81" s="87" t="s">
        <v>110</v>
      </c>
      <c r="G81" s="85">
        <v>610</v>
      </c>
      <c r="H81" s="33">
        <v>0</v>
      </c>
      <c r="I81" s="33">
        <v>0</v>
      </c>
      <c r="J81" s="102">
        <v>0</v>
      </c>
      <c r="K81" s="102">
        <v>3966.6660000000002</v>
      </c>
      <c r="L81" s="32">
        <v>0</v>
      </c>
      <c r="M81" s="32">
        <v>0</v>
      </c>
      <c r="N81" s="41">
        <f>SUM(H81:M81)</f>
        <v>3966.6660000000002</v>
      </c>
    </row>
    <row r="82" spans="1:14" ht="25.5" x14ac:dyDescent="0.25">
      <c r="A82" s="124" t="s">
        <v>18</v>
      </c>
      <c r="B82" s="154" t="s">
        <v>27</v>
      </c>
      <c r="C82" s="28" t="s">
        <v>12</v>
      </c>
      <c r="D82" s="62" t="s">
        <v>13</v>
      </c>
      <c r="E82" s="20" t="s">
        <v>13</v>
      </c>
      <c r="F82" s="20" t="s">
        <v>13</v>
      </c>
      <c r="G82" s="62" t="s">
        <v>13</v>
      </c>
      <c r="H82" s="63">
        <f>SUM(H84:H90)</f>
        <v>6065.8005499999999</v>
      </c>
      <c r="I82" s="63">
        <f t="shared" ref="I82:N82" si="15">SUM(I83:I90)</f>
        <v>6685.83518</v>
      </c>
      <c r="J82" s="101">
        <f t="shared" si="15"/>
        <v>8609.6005299999997</v>
      </c>
      <c r="K82" s="101">
        <f>SUM(K83:K90)</f>
        <v>8416.8917400000009</v>
      </c>
      <c r="L82" s="21">
        <f t="shared" si="15"/>
        <v>8269.4</v>
      </c>
      <c r="M82" s="21">
        <f t="shared" si="15"/>
        <v>9076.2000000000007</v>
      </c>
      <c r="N82" s="64">
        <f t="shared" si="15"/>
        <v>47123.727999999996</v>
      </c>
    </row>
    <row r="83" spans="1:14" x14ac:dyDescent="0.25">
      <c r="A83" s="125"/>
      <c r="B83" s="171"/>
      <c r="C83" s="126" t="s">
        <v>17</v>
      </c>
      <c r="D83" s="58">
        <v>557</v>
      </c>
      <c r="E83" s="60" t="s">
        <v>78</v>
      </c>
      <c r="F83" s="60" t="s">
        <v>39</v>
      </c>
      <c r="G83" s="58">
        <v>240</v>
      </c>
      <c r="H83" s="1">
        <v>0</v>
      </c>
      <c r="I83" s="1">
        <v>6</v>
      </c>
      <c r="J83" s="104">
        <v>5</v>
      </c>
      <c r="K83" s="104">
        <v>14.1</v>
      </c>
      <c r="L83" s="1">
        <v>16</v>
      </c>
      <c r="M83" s="1">
        <v>16</v>
      </c>
      <c r="N83" s="23">
        <f>SUM(H83:M83)</f>
        <v>57.1</v>
      </c>
    </row>
    <row r="84" spans="1:14" ht="15" customHeight="1" x14ac:dyDescent="0.25">
      <c r="A84" s="125"/>
      <c r="B84" s="172"/>
      <c r="C84" s="127"/>
      <c r="D84" s="58">
        <v>557</v>
      </c>
      <c r="E84" s="60" t="s">
        <v>38</v>
      </c>
      <c r="F84" s="60" t="s">
        <v>39</v>
      </c>
      <c r="G84" s="58">
        <v>120</v>
      </c>
      <c r="H84" s="1">
        <v>5039.03</v>
      </c>
      <c r="I84" s="1">
        <v>5798.0340999999999</v>
      </c>
      <c r="J84" s="104">
        <v>5784.4912599999998</v>
      </c>
      <c r="K84" s="104">
        <v>6842.2500300000002</v>
      </c>
      <c r="L84" s="1">
        <v>7177.14</v>
      </c>
      <c r="M84" s="1">
        <v>7552.2</v>
      </c>
      <c r="N84" s="23">
        <f t="shared" ref="N84:N89" si="16">SUM(H84:M84)</f>
        <v>38193.145389999998</v>
      </c>
    </row>
    <row r="85" spans="1:14" x14ac:dyDescent="0.25">
      <c r="A85" s="125"/>
      <c r="B85" s="172"/>
      <c r="C85" s="127"/>
      <c r="D85" s="58">
        <v>557</v>
      </c>
      <c r="E85" s="60" t="s">
        <v>38</v>
      </c>
      <c r="F85" s="60" t="s">
        <v>39</v>
      </c>
      <c r="G85" s="58">
        <v>240</v>
      </c>
      <c r="H85" s="1">
        <v>683.68</v>
      </c>
      <c r="I85" s="1">
        <v>881.80106999999998</v>
      </c>
      <c r="J85" s="104">
        <v>2560.67227</v>
      </c>
      <c r="K85" s="104">
        <v>1354.14471</v>
      </c>
      <c r="L85" s="1">
        <v>1076.26</v>
      </c>
      <c r="M85" s="1">
        <v>1508</v>
      </c>
      <c r="N85" s="23">
        <f t="shared" si="16"/>
        <v>8064.5580499999996</v>
      </c>
    </row>
    <row r="86" spans="1:14" x14ac:dyDescent="0.25">
      <c r="A86" s="125"/>
      <c r="B86" s="172"/>
      <c r="C86" s="127"/>
      <c r="D86" s="58">
        <v>557</v>
      </c>
      <c r="E86" s="60" t="s">
        <v>38</v>
      </c>
      <c r="F86" s="60" t="s">
        <v>81</v>
      </c>
      <c r="G86" s="58">
        <v>120</v>
      </c>
      <c r="H86" s="1">
        <v>0</v>
      </c>
      <c r="I86" s="1">
        <v>1.0000000000000001E-5</v>
      </c>
      <c r="J86" s="73">
        <f>199.26+60.177</f>
        <v>259.43700000000001</v>
      </c>
      <c r="K86" s="73">
        <v>206.39699999999999</v>
      </c>
      <c r="L86" s="22">
        <v>0</v>
      </c>
      <c r="M86" s="22">
        <v>0</v>
      </c>
      <c r="N86" s="23">
        <f t="shared" si="16"/>
        <v>465.83400999999998</v>
      </c>
    </row>
    <row r="87" spans="1:14" ht="15" customHeight="1" x14ac:dyDescent="0.25">
      <c r="A87" s="125"/>
      <c r="B87" s="126"/>
      <c r="C87" s="127"/>
      <c r="D87" s="58">
        <v>557</v>
      </c>
      <c r="E87" s="60" t="s">
        <v>38</v>
      </c>
      <c r="F87" s="60" t="s">
        <v>40</v>
      </c>
      <c r="G87" s="58">
        <v>120</v>
      </c>
      <c r="H87" s="1">
        <v>0</v>
      </c>
      <c r="I87" s="1">
        <v>0</v>
      </c>
      <c r="J87" s="73">
        <v>0</v>
      </c>
      <c r="K87" s="73">
        <v>0</v>
      </c>
      <c r="L87" s="22">
        <v>0</v>
      </c>
      <c r="M87" s="22">
        <v>0</v>
      </c>
      <c r="N87" s="23">
        <f t="shared" si="16"/>
        <v>0</v>
      </c>
    </row>
    <row r="88" spans="1:14" x14ac:dyDescent="0.25">
      <c r="A88" s="125"/>
      <c r="B88" s="126"/>
      <c r="C88" s="127"/>
      <c r="D88" s="58">
        <v>557</v>
      </c>
      <c r="E88" s="60" t="s">
        <v>38</v>
      </c>
      <c r="F88" s="60" t="s">
        <v>56</v>
      </c>
      <c r="G88" s="58">
        <v>120</v>
      </c>
      <c r="H88" s="1">
        <v>0</v>
      </c>
      <c r="I88" s="1">
        <v>0</v>
      </c>
      <c r="J88" s="73">
        <v>0</v>
      </c>
      <c r="K88" s="73">
        <v>0</v>
      </c>
      <c r="L88" s="22">
        <v>0</v>
      </c>
      <c r="M88" s="22">
        <v>0</v>
      </c>
      <c r="N88" s="23">
        <f t="shared" si="16"/>
        <v>0</v>
      </c>
    </row>
    <row r="89" spans="1:14" ht="15" customHeight="1" x14ac:dyDescent="0.25">
      <c r="A89" s="125"/>
      <c r="B89" s="126"/>
      <c r="C89" s="127"/>
      <c r="D89" s="58">
        <v>557</v>
      </c>
      <c r="E89" s="60" t="s">
        <v>38</v>
      </c>
      <c r="F89" s="60" t="s">
        <v>76</v>
      </c>
      <c r="G89" s="58">
        <v>120</v>
      </c>
      <c r="H89" s="1">
        <v>39.94</v>
      </c>
      <c r="I89" s="1">
        <v>0</v>
      </c>
      <c r="J89" s="73">
        <v>0</v>
      </c>
      <c r="K89" s="73">
        <v>0</v>
      </c>
      <c r="L89" s="22">
        <v>0</v>
      </c>
      <c r="M89" s="22">
        <v>0</v>
      </c>
      <c r="N89" s="23">
        <f t="shared" si="16"/>
        <v>39.94</v>
      </c>
    </row>
    <row r="90" spans="1:14" ht="19.5" customHeight="1" x14ac:dyDescent="0.25">
      <c r="A90" s="125"/>
      <c r="B90" s="126"/>
      <c r="C90" s="127"/>
      <c r="D90" s="50">
        <v>557</v>
      </c>
      <c r="E90" s="51" t="s">
        <v>38</v>
      </c>
      <c r="F90" s="51" t="s">
        <v>72</v>
      </c>
      <c r="G90" s="50">
        <v>120</v>
      </c>
      <c r="H90" s="53">
        <v>303.15055000000001</v>
      </c>
      <c r="I90" s="53">
        <v>0</v>
      </c>
      <c r="J90" s="105">
        <v>0</v>
      </c>
      <c r="K90" s="105">
        <v>0</v>
      </c>
      <c r="L90" s="52">
        <v>0</v>
      </c>
      <c r="M90" s="52">
        <v>0</v>
      </c>
      <c r="N90" s="40">
        <f>SUM(H90:M90)</f>
        <v>303.15055000000001</v>
      </c>
    </row>
    <row r="91" spans="1:14" s="112" customFormat="1" ht="33" customHeight="1" thickBot="1" x14ac:dyDescent="0.3">
      <c r="A91" s="125"/>
      <c r="B91" s="120" t="s">
        <v>100</v>
      </c>
      <c r="C91" s="120" t="s">
        <v>101</v>
      </c>
      <c r="D91" s="116">
        <v>557</v>
      </c>
      <c r="E91" s="117" t="s">
        <v>31</v>
      </c>
      <c r="F91" s="117" t="s">
        <v>102</v>
      </c>
      <c r="G91" s="116">
        <v>610</v>
      </c>
      <c r="H91" s="104">
        <v>0</v>
      </c>
      <c r="I91" s="104">
        <v>0</v>
      </c>
      <c r="J91" s="73">
        <v>0</v>
      </c>
      <c r="K91" s="73">
        <v>255.73500000000001</v>
      </c>
      <c r="L91" s="73">
        <v>0</v>
      </c>
      <c r="M91" s="73">
        <v>0</v>
      </c>
      <c r="N91" s="104">
        <f>SUM(H91:M91)</f>
        <v>255.73500000000001</v>
      </c>
    </row>
    <row r="92" spans="1:14" ht="25.5" customHeight="1" x14ac:dyDescent="0.25">
      <c r="A92" s="168" t="s">
        <v>28</v>
      </c>
      <c r="B92" s="166" t="s">
        <v>29</v>
      </c>
      <c r="C92" s="91" t="s">
        <v>12</v>
      </c>
      <c r="D92" s="83" t="s">
        <v>13</v>
      </c>
      <c r="E92" s="43" t="s">
        <v>13</v>
      </c>
      <c r="F92" s="43" t="s">
        <v>13</v>
      </c>
      <c r="G92" s="83" t="s">
        <v>13</v>
      </c>
      <c r="H92" s="92">
        <f>SUM(H93:H102)</f>
        <v>34398.079940000003</v>
      </c>
      <c r="I92" s="92">
        <f>SUM(I93:I109)</f>
        <v>25844.024000000001</v>
      </c>
      <c r="J92" s="93">
        <f t="shared" ref="J92" si="17">SUM(J93:J109)</f>
        <v>34159.742389999999</v>
      </c>
      <c r="K92" s="93">
        <f>SUM(K93:K109)</f>
        <v>28635.98947</v>
      </c>
      <c r="L92" s="92">
        <f t="shared" ref="L92:M92" si="18">SUM(L93:L109)</f>
        <v>29183.581470000001</v>
      </c>
      <c r="M92" s="92">
        <f t="shared" si="18"/>
        <v>1.47E-3</v>
      </c>
      <c r="N92" s="94">
        <f>SUM(H92:M92)</f>
        <v>152221.41873999999</v>
      </c>
    </row>
    <row r="93" spans="1:14" x14ac:dyDescent="0.25">
      <c r="A93" s="169"/>
      <c r="B93" s="166"/>
      <c r="C93" s="126" t="s">
        <v>30</v>
      </c>
      <c r="D93" s="58">
        <v>558</v>
      </c>
      <c r="E93" s="60" t="s">
        <v>42</v>
      </c>
      <c r="F93" s="60" t="s">
        <v>41</v>
      </c>
      <c r="G93" s="58">
        <v>110</v>
      </c>
      <c r="H93" s="1">
        <v>15724.18</v>
      </c>
      <c r="I93" s="1">
        <v>15925.27569</v>
      </c>
      <c r="J93" s="73">
        <v>17038.115669999999</v>
      </c>
      <c r="K93" s="73">
        <v>18736.400000000001</v>
      </c>
      <c r="L93" s="22">
        <v>19864.7</v>
      </c>
      <c r="M93" s="22">
        <v>0</v>
      </c>
      <c r="N93" s="23">
        <f>SUM(H93:M93)</f>
        <v>87288.671359999993</v>
      </c>
    </row>
    <row r="94" spans="1:14" x14ac:dyDescent="0.25">
      <c r="A94" s="169"/>
      <c r="B94" s="166"/>
      <c r="C94" s="127"/>
      <c r="D94" s="58">
        <v>558</v>
      </c>
      <c r="E94" s="60" t="s">
        <v>42</v>
      </c>
      <c r="F94" s="60" t="s">
        <v>41</v>
      </c>
      <c r="G94" s="58">
        <v>240</v>
      </c>
      <c r="H94" s="1">
        <v>17703.16</v>
      </c>
      <c r="I94" s="1">
        <v>8763.55393</v>
      </c>
      <c r="J94" s="73">
        <v>15371.34672</v>
      </c>
      <c r="K94" s="73">
        <v>8923.14</v>
      </c>
      <c r="L94" s="22">
        <v>9308.8799999999992</v>
      </c>
      <c r="M94" s="22">
        <v>0</v>
      </c>
      <c r="N94" s="23">
        <f t="shared" ref="N94:N108" si="19">SUM(H94:M94)</f>
        <v>60070.080649999996</v>
      </c>
    </row>
    <row r="95" spans="1:14" x14ac:dyDescent="0.25">
      <c r="A95" s="169"/>
      <c r="B95" s="166"/>
      <c r="C95" s="127"/>
      <c r="D95" s="58">
        <v>558</v>
      </c>
      <c r="E95" s="60" t="s">
        <v>42</v>
      </c>
      <c r="F95" s="60" t="s">
        <v>43</v>
      </c>
      <c r="G95" s="58">
        <v>110</v>
      </c>
      <c r="H95" s="1">
        <v>0</v>
      </c>
      <c r="I95" s="1">
        <v>0</v>
      </c>
      <c r="J95" s="73">
        <v>0</v>
      </c>
      <c r="K95" s="73">
        <v>0</v>
      </c>
      <c r="L95" s="22">
        <v>0</v>
      </c>
      <c r="M95" s="22">
        <v>0</v>
      </c>
      <c r="N95" s="23">
        <f t="shared" si="19"/>
        <v>0</v>
      </c>
    </row>
    <row r="96" spans="1:14" x14ac:dyDescent="0.25">
      <c r="A96" s="169"/>
      <c r="B96" s="166"/>
      <c r="C96" s="127"/>
      <c r="D96" s="58">
        <v>558</v>
      </c>
      <c r="E96" s="60" t="s">
        <v>42</v>
      </c>
      <c r="F96" s="60" t="s">
        <v>57</v>
      </c>
      <c r="G96" s="58">
        <v>110</v>
      </c>
      <c r="H96" s="1">
        <v>0</v>
      </c>
      <c r="I96" s="1">
        <v>0</v>
      </c>
      <c r="J96" s="73">
        <v>0</v>
      </c>
      <c r="K96" s="73">
        <v>0</v>
      </c>
      <c r="L96" s="22">
        <v>0</v>
      </c>
      <c r="M96" s="22">
        <v>0</v>
      </c>
      <c r="N96" s="23">
        <f t="shared" si="19"/>
        <v>0</v>
      </c>
    </row>
    <row r="97" spans="1:14" x14ac:dyDescent="0.25">
      <c r="A97" s="169"/>
      <c r="B97" s="166"/>
      <c r="C97" s="127"/>
      <c r="D97" s="58">
        <v>558</v>
      </c>
      <c r="E97" s="60" t="s">
        <v>42</v>
      </c>
      <c r="F97" s="60" t="s">
        <v>58</v>
      </c>
      <c r="G97" s="58">
        <v>110</v>
      </c>
      <c r="H97" s="1">
        <v>0</v>
      </c>
      <c r="I97" s="1">
        <v>0</v>
      </c>
      <c r="J97" s="73">
        <v>0</v>
      </c>
      <c r="K97" s="73">
        <v>0</v>
      </c>
      <c r="L97" s="22">
        <v>0</v>
      </c>
      <c r="M97" s="22">
        <v>0</v>
      </c>
      <c r="N97" s="23">
        <f t="shared" si="19"/>
        <v>0</v>
      </c>
    </row>
    <row r="98" spans="1:14" x14ac:dyDescent="0.25">
      <c r="A98" s="169"/>
      <c r="B98" s="166"/>
      <c r="C98" s="127"/>
      <c r="D98" s="58">
        <v>558</v>
      </c>
      <c r="E98" s="60" t="s">
        <v>42</v>
      </c>
      <c r="F98" s="60" t="s">
        <v>70</v>
      </c>
      <c r="G98" s="58">
        <v>240</v>
      </c>
      <c r="H98" s="1">
        <v>650</v>
      </c>
      <c r="I98" s="1">
        <v>0</v>
      </c>
      <c r="J98" s="73">
        <v>0</v>
      </c>
      <c r="K98" s="73">
        <v>1.47E-3</v>
      </c>
      <c r="L98" s="22">
        <v>1.47E-3</v>
      </c>
      <c r="M98" s="22">
        <v>1.47E-3</v>
      </c>
      <c r="N98" s="23">
        <f t="shared" si="19"/>
        <v>650.00441000000012</v>
      </c>
    </row>
    <row r="99" spans="1:14" x14ac:dyDescent="0.25">
      <c r="A99" s="169"/>
      <c r="B99" s="166"/>
      <c r="C99" s="127"/>
      <c r="D99" s="58">
        <v>558</v>
      </c>
      <c r="E99" s="60" t="s">
        <v>42</v>
      </c>
      <c r="F99" s="60" t="s">
        <v>71</v>
      </c>
      <c r="G99" s="58">
        <v>110</v>
      </c>
      <c r="H99" s="1">
        <v>254.87</v>
      </c>
      <c r="I99" s="1">
        <v>0</v>
      </c>
      <c r="J99" s="73">
        <v>0</v>
      </c>
      <c r="K99" s="73">
        <v>0</v>
      </c>
      <c r="L99" s="22">
        <v>0</v>
      </c>
      <c r="M99" s="22">
        <v>0</v>
      </c>
      <c r="N99" s="23">
        <f t="shared" si="19"/>
        <v>254.87</v>
      </c>
    </row>
    <row r="100" spans="1:14" x14ac:dyDescent="0.25">
      <c r="A100" s="169"/>
      <c r="B100" s="166"/>
      <c r="C100" s="127"/>
      <c r="D100" s="58">
        <v>558</v>
      </c>
      <c r="E100" s="60" t="s">
        <v>42</v>
      </c>
      <c r="F100" s="60" t="s">
        <v>73</v>
      </c>
      <c r="G100" s="58">
        <v>110</v>
      </c>
      <c r="H100" s="1">
        <v>53.149940000000001</v>
      </c>
      <c r="I100" s="1">
        <v>0</v>
      </c>
      <c r="J100" s="73">
        <v>0</v>
      </c>
      <c r="K100" s="73">
        <v>0</v>
      </c>
      <c r="L100" s="22">
        <v>0</v>
      </c>
      <c r="M100" s="22">
        <v>0</v>
      </c>
      <c r="N100" s="23">
        <f t="shared" si="19"/>
        <v>53.149940000000001</v>
      </c>
    </row>
    <row r="101" spans="1:14" x14ac:dyDescent="0.25">
      <c r="A101" s="169"/>
      <c r="B101" s="166"/>
      <c r="C101" s="127"/>
      <c r="D101" s="58">
        <v>558</v>
      </c>
      <c r="E101" s="60" t="s">
        <v>42</v>
      </c>
      <c r="F101" s="60" t="s">
        <v>77</v>
      </c>
      <c r="G101" s="58">
        <v>110</v>
      </c>
      <c r="H101" s="1">
        <v>12.72</v>
      </c>
      <c r="I101" s="1">
        <v>0</v>
      </c>
      <c r="J101" s="73">
        <v>0</v>
      </c>
      <c r="K101" s="73">
        <v>0</v>
      </c>
      <c r="L101" s="22">
        <v>0</v>
      </c>
      <c r="M101" s="22">
        <v>0</v>
      </c>
      <c r="N101" s="23">
        <f t="shared" si="19"/>
        <v>12.72</v>
      </c>
    </row>
    <row r="102" spans="1:14" x14ac:dyDescent="0.25">
      <c r="A102" s="169"/>
      <c r="B102" s="166"/>
      <c r="C102" s="127"/>
      <c r="D102" s="58">
        <v>558</v>
      </c>
      <c r="E102" s="60" t="s">
        <v>42</v>
      </c>
      <c r="F102" s="60" t="s">
        <v>50</v>
      </c>
      <c r="G102" s="58">
        <v>110</v>
      </c>
      <c r="H102" s="1">
        <v>0</v>
      </c>
      <c r="I102" s="1">
        <v>0</v>
      </c>
      <c r="J102" s="73">
        <v>0</v>
      </c>
      <c r="K102" s="73">
        <v>0</v>
      </c>
      <c r="L102" s="22">
        <v>0</v>
      </c>
      <c r="M102" s="22">
        <v>0</v>
      </c>
      <c r="N102" s="23">
        <f t="shared" si="19"/>
        <v>0</v>
      </c>
    </row>
    <row r="103" spans="1:14" x14ac:dyDescent="0.25">
      <c r="A103" s="169"/>
      <c r="B103" s="166"/>
      <c r="C103" s="127"/>
      <c r="D103" s="36">
        <v>558</v>
      </c>
      <c r="E103" s="37" t="s">
        <v>42</v>
      </c>
      <c r="F103" s="37" t="s">
        <v>41</v>
      </c>
      <c r="G103" s="36">
        <v>320</v>
      </c>
      <c r="H103" s="38">
        <v>0</v>
      </c>
      <c r="I103" s="38">
        <v>24.04121</v>
      </c>
      <c r="J103" s="76">
        <v>0</v>
      </c>
      <c r="K103" s="76">
        <v>0</v>
      </c>
      <c r="L103" s="39">
        <v>0</v>
      </c>
      <c r="M103" s="39">
        <v>0</v>
      </c>
      <c r="N103" s="23">
        <f t="shared" si="19"/>
        <v>24.04121</v>
      </c>
    </row>
    <row r="104" spans="1:14" x14ac:dyDescent="0.25">
      <c r="A104" s="169"/>
      <c r="B104" s="166"/>
      <c r="C104" s="127"/>
      <c r="D104" s="36">
        <v>558</v>
      </c>
      <c r="E104" s="37" t="s">
        <v>42</v>
      </c>
      <c r="F104" s="37" t="s">
        <v>41</v>
      </c>
      <c r="G104" s="36">
        <v>850</v>
      </c>
      <c r="H104" s="38">
        <v>0</v>
      </c>
      <c r="I104" s="38">
        <v>1.8169999999999999E-2</v>
      </c>
      <c r="J104" s="76">
        <v>0</v>
      </c>
      <c r="K104" s="76">
        <v>0</v>
      </c>
      <c r="L104" s="39">
        <v>0</v>
      </c>
      <c r="M104" s="39">
        <v>0</v>
      </c>
      <c r="N104" s="23">
        <f t="shared" si="19"/>
        <v>1.8169999999999999E-2</v>
      </c>
    </row>
    <row r="105" spans="1:14" x14ac:dyDescent="0.25">
      <c r="A105" s="169"/>
      <c r="B105" s="166"/>
      <c r="C105" s="127"/>
      <c r="D105" s="36">
        <v>558</v>
      </c>
      <c r="E105" s="37" t="s">
        <v>42</v>
      </c>
      <c r="F105" s="37" t="s">
        <v>79</v>
      </c>
      <c r="G105" s="36">
        <v>110</v>
      </c>
      <c r="H105" s="38">
        <v>0</v>
      </c>
      <c r="I105" s="38">
        <v>852.93499999999995</v>
      </c>
      <c r="J105" s="76">
        <v>1477.2819999999999</v>
      </c>
      <c r="K105" s="76">
        <v>964.69799999999998</v>
      </c>
      <c r="L105" s="39">
        <v>0</v>
      </c>
      <c r="M105" s="39">
        <v>0</v>
      </c>
      <c r="N105" s="23">
        <f t="shared" si="19"/>
        <v>3294.9149999999995</v>
      </c>
    </row>
    <row r="106" spans="1:14" x14ac:dyDescent="0.25">
      <c r="A106" s="169"/>
      <c r="B106" s="166"/>
      <c r="C106" s="127"/>
      <c r="D106" s="36">
        <v>558</v>
      </c>
      <c r="E106" s="37" t="s">
        <v>42</v>
      </c>
      <c r="F106" s="37" t="s">
        <v>97</v>
      </c>
      <c r="G106" s="36">
        <v>110</v>
      </c>
      <c r="H106" s="38">
        <v>0</v>
      </c>
      <c r="I106" s="38">
        <v>0</v>
      </c>
      <c r="J106" s="76">
        <v>263.358</v>
      </c>
      <c r="K106" s="76">
        <v>0</v>
      </c>
      <c r="L106" s="39">
        <v>0</v>
      </c>
      <c r="M106" s="39">
        <v>0</v>
      </c>
      <c r="N106" s="23">
        <f t="shared" si="19"/>
        <v>263.358</v>
      </c>
    </row>
    <row r="107" spans="1:14" x14ac:dyDescent="0.25">
      <c r="A107" s="169"/>
      <c r="B107" s="166"/>
      <c r="C107" s="127"/>
      <c r="D107" s="58">
        <v>558</v>
      </c>
      <c r="E107" s="60" t="s">
        <v>78</v>
      </c>
      <c r="F107" s="60" t="s">
        <v>41</v>
      </c>
      <c r="G107" s="58">
        <v>240</v>
      </c>
      <c r="H107" s="1">
        <v>0</v>
      </c>
      <c r="I107" s="1">
        <v>2.8</v>
      </c>
      <c r="J107" s="73">
        <v>9.64</v>
      </c>
      <c r="K107" s="73">
        <v>11.75</v>
      </c>
      <c r="L107" s="22">
        <v>10</v>
      </c>
      <c r="M107" s="22">
        <v>0</v>
      </c>
      <c r="N107" s="23">
        <f t="shared" si="19"/>
        <v>34.19</v>
      </c>
    </row>
    <row r="108" spans="1:14" x14ac:dyDescent="0.25">
      <c r="A108" s="169"/>
      <c r="B108" s="166"/>
      <c r="C108" s="127"/>
      <c r="D108" s="58">
        <v>558</v>
      </c>
      <c r="E108" s="60" t="s">
        <v>31</v>
      </c>
      <c r="F108" s="60" t="s">
        <v>36</v>
      </c>
      <c r="G108" s="58">
        <v>110</v>
      </c>
      <c r="H108" s="1">
        <v>0</v>
      </c>
      <c r="I108" s="1">
        <v>253.06</v>
      </c>
      <c r="J108" s="73">
        <v>0</v>
      </c>
      <c r="K108" s="73">
        <v>0</v>
      </c>
      <c r="L108" s="22">
        <v>0</v>
      </c>
      <c r="M108" s="22">
        <v>0</v>
      </c>
      <c r="N108" s="23">
        <f t="shared" si="19"/>
        <v>253.06</v>
      </c>
    </row>
    <row r="109" spans="1:14" ht="15.75" thickBot="1" x14ac:dyDescent="0.3">
      <c r="A109" s="170"/>
      <c r="B109" s="167"/>
      <c r="C109" s="150"/>
      <c r="D109" s="24">
        <v>558</v>
      </c>
      <c r="E109" s="25" t="s">
        <v>31</v>
      </c>
      <c r="F109" s="25" t="s">
        <v>36</v>
      </c>
      <c r="G109" s="24">
        <v>240</v>
      </c>
      <c r="H109" s="26">
        <v>0</v>
      </c>
      <c r="I109" s="26">
        <v>22.34</v>
      </c>
      <c r="J109" s="74">
        <v>0</v>
      </c>
      <c r="K109" s="74">
        <v>0</v>
      </c>
      <c r="L109" s="27">
        <v>0</v>
      </c>
      <c r="M109" s="27">
        <v>0</v>
      </c>
      <c r="N109" s="66">
        <f>SUM(H109:M109)</f>
        <v>22.34</v>
      </c>
    </row>
    <row r="110" spans="1:14" x14ac:dyDescent="0.25">
      <c r="L110" s="54"/>
      <c r="M110" s="54"/>
    </row>
  </sheetData>
  <mergeCells count="67">
    <mergeCell ref="A72:A73"/>
    <mergeCell ref="B72:B73"/>
    <mergeCell ref="A74:A75"/>
    <mergeCell ref="B74:B75"/>
    <mergeCell ref="A70:A71"/>
    <mergeCell ref="B70:B71"/>
    <mergeCell ref="A64:A65"/>
    <mergeCell ref="B64:B65"/>
    <mergeCell ref="A66:A67"/>
    <mergeCell ref="B66:B67"/>
    <mergeCell ref="A68:A69"/>
    <mergeCell ref="B68:B69"/>
    <mergeCell ref="A78:A79"/>
    <mergeCell ref="B78:B79"/>
    <mergeCell ref="A76:A77"/>
    <mergeCell ref="B76:B77"/>
    <mergeCell ref="C93:C109"/>
    <mergeCell ref="B92:B109"/>
    <mergeCell ref="A92:A109"/>
    <mergeCell ref="B82:B90"/>
    <mergeCell ref="A82:A91"/>
    <mergeCell ref="A80:A81"/>
    <mergeCell ref="B80:B81"/>
    <mergeCell ref="A18:A24"/>
    <mergeCell ref="A27:A38"/>
    <mergeCell ref="A39:A40"/>
    <mergeCell ref="B39:B40"/>
    <mergeCell ref="A46:A48"/>
    <mergeCell ref="B46:B47"/>
    <mergeCell ref="A62:A63"/>
    <mergeCell ref="B62:B63"/>
    <mergeCell ref="A25:A26"/>
    <mergeCell ref="A56:A57"/>
    <mergeCell ref="B56:B57"/>
    <mergeCell ref="B58:B59"/>
    <mergeCell ref="B49:B50"/>
    <mergeCell ref="A60:A61"/>
    <mergeCell ref="B60:B61"/>
    <mergeCell ref="A51:A52"/>
    <mergeCell ref="B51:B52"/>
    <mergeCell ref="A58:A59"/>
    <mergeCell ref="A49:A50"/>
    <mergeCell ref="C16:C17"/>
    <mergeCell ref="K11:K12"/>
    <mergeCell ref="B18:B21"/>
    <mergeCell ref="H11:H12"/>
    <mergeCell ref="I11:I12"/>
    <mergeCell ref="D11:D12"/>
    <mergeCell ref="F11:F12"/>
    <mergeCell ref="B15:B17"/>
    <mergeCell ref="C19:C22"/>
    <mergeCell ref="M11:M12"/>
    <mergeCell ref="A9:N9"/>
    <mergeCell ref="A41:A45"/>
    <mergeCell ref="C83:C90"/>
    <mergeCell ref="A7:N7"/>
    <mergeCell ref="A8:N8"/>
    <mergeCell ref="A15:A17"/>
    <mergeCell ref="J11:J12"/>
    <mergeCell ref="L11:L12"/>
    <mergeCell ref="N11:N12"/>
    <mergeCell ref="A10:A12"/>
    <mergeCell ref="B10:B12"/>
    <mergeCell ref="C10:C12"/>
    <mergeCell ref="D10:G10"/>
    <mergeCell ref="H10:N10"/>
    <mergeCell ref="G11:G12"/>
  </mergeCells>
  <pageMargins left="0.39370078740157483" right="0.39370078740157483" top="0.39370078740157483" bottom="0.39370078740157483" header="0.31496062992125984" footer="0.31496062992125984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Бондаренко</dc:creator>
  <cp:lastModifiedBy>Юлия Дуденко</cp:lastModifiedBy>
  <cp:lastPrinted>2023-05-25T07:50:29Z</cp:lastPrinted>
  <dcterms:created xsi:type="dcterms:W3CDTF">2016-05-18T09:45:28Z</dcterms:created>
  <dcterms:modified xsi:type="dcterms:W3CDTF">2023-12-12T02:10:27Z</dcterms:modified>
</cp:coreProperties>
</file>