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lyana\Desktop\делопроизводство\. Постановления\2021 г\129-П от 16.11.2021 О внес.изм.в Пост.Адм.СП Хатанга от 15.11.13 г. № 153-П Об утв. МП Развитие культуры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1" i="1" l="1"/>
  <c r="K41" i="1"/>
  <c r="M60" i="1" l="1"/>
  <c r="M59" i="1" s="1"/>
  <c r="L59" i="1"/>
  <c r="K59" i="1"/>
  <c r="J59" i="1"/>
  <c r="I59" i="1"/>
  <c r="H59" i="1"/>
  <c r="M62" i="1"/>
  <c r="M61" i="1" s="1"/>
  <c r="L61" i="1"/>
  <c r="K61" i="1"/>
  <c r="J61" i="1"/>
  <c r="I61" i="1"/>
  <c r="H61" i="1"/>
  <c r="M85" i="1"/>
  <c r="M84" i="1"/>
  <c r="M83" i="1"/>
  <c r="J28" i="1"/>
  <c r="J27" i="1"/>
  <c r="M73" i="1" l="1"/>
  <c r="L63" i="1" l="1"/>
  <c r="K63" i="1"/>
  <c r="J63" i="1"/>
  <c r="M64" i="1"/>
  <c r="K72" i="1" l="1"/>
  <c r="L72" i="1"/>
  <c r="J72" i="1"/>
  <c r="M86" i="1"/>
  <c r="M81" i="1" l="1"/>
  <c r="H57" i="1"/>
  <c r="I57" i="1"/>
  <c r="J57" i="1"/>
  <c r="K57" i="1"/>
  <c r="L57" i="1"/>
  <c r="M58" i="1"/>
  <c r="M57" i="1" s="1"/>
  <c r="I56" i="1"/>
  <c r="K14" i="1"/>
  <c r="K17" i="1"/>
  <c r="K26" i="1"/>
  <c r="K30" i="1"/>
  <c r="K37" i="1"/>
  <c r="K39" i="1"/>
  <c r="K44" i="1"/>
  <c r="K47" i="1"/>
  <c r="K49" i="1"/>
  <c r="K51" i="1"/>
  <c r="K53" i="1"/>
  <c r="K55" i="1"/>
  <c r="K13" i="1" l="1"/>
  <c r="K12" i="1" s="1"/>
  <c r="I41" i="1" l="1"/>
  <c r="H55" i="1"/>
  <c r="I55" i="1"/>
  <c r="J55" i="1"/>
  <c r="L55" i="1"/>
  <c r="M56" i="1"/>
  <c r="M55" i="1" s="1"/>
  <c r="H51" i="1" l="1"/>
  <c r="I51" i="1"/>
  <c r="J51" i="1"/>
  <c r="L51" i="1"/>
  <c r="M52" i="1"/>
  <c r="M51" i="1" s="1"/>
  <c r="I39" i="1" l="1"/>
  <c r="I30" i="1"/>
  <c r="I14" i="1"/>
  <c r="J14" i="1"/>
  <c r="L14" i="1"/>
  <c r="H14" i="1"/>
  <c r="H44" i="1"/>
  <c r="J30" i="1"/>
  <c r="L30" i="1"/>
  <c r="H30" i="1"/>
  <c r="H72" i="1"/>
  <c r="H63" i="1"/>
  <c r="M35" i="1"/>
  <c r="M34" i="1"/>
  <c r="I26" i="1"/>
  <c r="J26" i="1"/>
  <c r="L26" i="1"/>
  <c r="M29" i="1"/>
  <c r="M28" i="1"/>
  <c r="H27" i="1"/>
  <c r="H26" i="1" s="1"/>
  <c r="H23" i="1"/>
  <c r="H17" i="1" s="1"/>
  <c r="I17" i="1" l="1"/>
  <c r="I13" i="1" s="1"/>
  <c r="J17" i="1"/>
  <c r="H37" i="1"/>
  <c r="I37" i="1"/>
  <c r="J37" i="1"/>
  <c r="H39" i="1"/>
  <c r="H13" i="1" s="1"/>
  <c r="J39" i="1"/>
  <c r="I44" i="1"/>
  <c r="J44" i="1"/>
  <c r="H47" i="1"/>
  <c r="I47" i="1"/>
  <c r="J47" i="1"/>
  <c r="H49" i="1"/>
  <c r="I49" i="1"/>
  <c r="J49" i="1"/>
  <c r="H53" i="1"/>
  <c r="I53" i="1"/>
  <c r="J53" i="1"/>
  <c r="I63" i="1"/>
  <c r="I72" i="1"/>
  <c r="M72" i="1" s="1"/>
  <c r="J13" i="1" l="1"/>
  <c r="J12" i="1" s="1"/>
  <c r="I12" i="1"/>
  <c r="H12" i="1"/>
  <c r="M77" i="1"/>
  <c r="M76" i="1"/>
  <c r="M69" i="1"/>
  <c r="L53" i="1"/>
  <c r="M54" i="1"/>
  <c r="M53" i="1" s="1"/>
  <c r="L49" i="1"/>
  <c r="M50" i="1"/>
  <c r="M49" i="1" s="1"/>
  <c r="M33" i="1" l="1"/>
  <c r="L44" i="1" l="1"/>
  <c r="M46" i="1"/>
  <c r="M74" i="1" l="1"/>
  <c r="M78" i="1"/>
  <c r="M79" i="1"/>
  <c r="M80" i="1"/>
  <c r="M66" i="1"/>
  <c r="M71" i="1"/>
  <c r="M48" i="1"/>
  <c r="M45" i="1"/>
  <c r="M44" i="1" s="1"/>
  <c r="M41" i="1"/>
  <c r="M42" i="1"/>
  <c r="M43" i="1"/>
  <c r="M40" i="1"/>
  <c r="M38" i="1"/>
  <c r="M37" i="1" s="1"/>
  <c r="M32" i="1"/>
  <c r="M31" i="1"/>
  <c r="M27" i="1"/>
  <c r="M26" i="1" s="1"/>
  <c r="M19" i="1"/>
  <c r="M20" i="1"/>
  <c r="M21" i="1"/>
  <c r="M22" i="1"/>
  <c r="M24" i="1"/>
  <c r="M25" i="1"/>
  <c r="M15" i="1"/>
  <c r="L37" i="1" l="1"/>
  <c r="L17" i="1" l="1"/>
  <c r="M23" i="1"/>
  <c r="M82" i="1" l="1"/>
  <c r="M75" i="1"/>
  <c r="M67" i="1"/>
  <c r="M70" i="1"/>
  <c r="M68" i="1"/>
  <c r="M36" i="1" l="1"/>
  <c r="M30" i="1" s="1"/>
  <c r="M65" i="1"/>
  <c r="M63" i="1" s="1"/>
  <c r="M16" i="1"/>
  <c r="M14" i="1" s="1"/>
  <c r="M18" i="1"/>
  <c r="L39" i="1" l="1"/>
  <c r="L13" i="1" l="1"/>
  <c r="M17" i="1"/>
  <c r="M47" i="1"/>
  <c r="L47" i="1"/>
  <c r="L12" i="1" l="1"/>
  <c r="M12" i="1" s="1"/>
  <c r="M39" i="1"/>
  <c r="M13" i="1" s="1"/>
</calcChain>
</file>

<file path=xl/sharedStrings.xml><?xml version="1.0" encoding="utf-8"?>
<sst xmlns="http://schemas.openxmlformats.org/spreadsheetml/2006/main" count="307" uniqueCount="97">
  <si>
    <t xml:space="preserve">                                         </t>
  </si>
  <si>
    <t>Статус (муниципальная программа, подпрограмма)</t>
  </si>
  <si>
    <t>Наименование программы, подпрограммы, мероприятия</t>
  </si>
  <si>
    <t>Код бюджетной классификации</t>
  </si>
  <si>
    <t>Расходы (тыс. руб.), годы</t>
  </si>
  <si>
    <t>ГРБС</t>
  </si>
  <si>
    <t>Рз</t>
  </si>
  <si>
    <t>Пр</t>
  </si>
  <si>
    <t>ЦСР</t>
  </si>
  <si>
    <t>ВР</t>
  </si>
  <si>
    <t>итого на период</t>
  </si>
  <si>
    <t>Муниципальная программа</t>
  </si>
  <si>
    <t>всего расходы, в том числе по ГРБС:</t>
  </si>
  <si>
    <t>х</t>
  </si>
  <si>
    <t>Подпрограмма 1</t>
  </si>
  <si>
    <t>«Культурное наследие»</t>
  </si>
  <si>
    <t>Мероприятие</t>
  </si>
  <si>
    <t>Отдел культуры, молодежной политики и спорта администрации сельского поселения Хатанга</t>
  </si>
  <si>
    <t xml:space="preserve">Мероприятие </t>
  </si>
  <si>
    <t>Обеспечение деятельности подведомственного учреждения культуры</t>
  </si>
  <si>
    <t>Участие в районных, региональных мероприятиях</t>
  </si>
  <si>
    <t>Комплектование книжных фондов библиотек</t>
  </si>
  <si>
    <t>Софинансирование расходов</t>
  </si>
  <si>
    <t>Комплектование книжных фондов библиотек муниципальных образований (ИМБТ за счет средств федерального бюджета)</t>
  </si>
  <si>
    <t>03100S4880</t>
  </si>
  <si>
    <t>03100L1440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</si>
  <si>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</si>
  <si>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Организация работы Отдела культуры, молодежной политики и спорта</t>
  </si>
  <si>
    <t>Подпрограмма 2</t>
  </si>
  <si>
    <t>«Искусство и народное творчество»</t>
  </si>
  <si>
    <t>МКУ ДО «ДШИ»</t>
  </si>
  <si>
    <t>0801</t>
  </si>
  <si>
    <t>0310013110</t>
  </si>
  <si>
    <t>0310013120</t>
  </si>
  <si>
    <t>0310013210</t>
  </si>
  <si>
    <t>0310013220</t>
  </si>
  <si>
    <t>0310006020</t>
  </si>
  <si>
    <t>0310051440</t>
  </si>
  <si>
    <t>0804</t>
  </si>
  <si>
    <t>0310001030</t>
  </si>
  <si>
    <t>0310001040</t>
  </si>
  <si>
    <t>0320006010</t>
  </si>
  <si>
    <t>0703</t>
  </si>
  <si>
    <t>0320010210</t>
  </si>
  <si>
    <t>0310010210</t>
  </si>
  <si>
    <t>Расходы на поддержку отрасли культур</t>
  </si>
  <si>
    <t>Софинансирование расходов на комплектование книжных фондов библиотек муниципальных образований красноярского края</t>
  </si>
  <si>
    <t>03100S5190</t>
  </si>
  <si>
    <t>03100L5190</t>
  </si>
  <si>
    <t>0310006070</t>
  </si>
  <si>
    <t>0310013230</t>
  </si>
  <si>
    <t>0310013240</t>
  </si>
  <si>
    <t>0320010480</t>
  </si>
  <si>
    <t>0310013260</t>
  </si>
  <si>
    <t>Поддержка искусства и народного творчества государственной программы "Развитие культуры и туризма"</t>
  </si>
  <si>
    <t>03100S4810</t>
  </si>
  <si>
    <t>03100L4670</t>
  </si>
  <si>
    <t>1101</t>
  </si>
  <si>
    <t>0310013300</t>
  </si>
  <si>
    <t>Приобретение лыжных комплектов для проведения ежегодного всероссийского лыжного забега "Лыжня России" в поселках сельского поселения</t>
  </si>
  <si>
    <t>Софинансирование за счет местного бюджета</t>
  </si>
  <si>
    <t>0310010230</t>
  </si>
  <si>
    <t>0310010380</t>
  </si>
  <si>
    <t>0320010230</t>
  </si>
  <si>
    <t>0320010380</t>
  </si>
  <si>
    <t xml:space="preserve">«Развитие культуры и туризма в сельском поселении Хатанга» </t>
  </si>
  <si>
    <t>Финансовое обеспечение муниципальной программы "Развитие культуры и туризма</t>
  </si>
  <si>
    <t>в сельском поселении Хатанга"</t>
  </si>
  <si>
    <t>ГРБС (ответственный исполнитель, соисполнители)</t>
  </si>
  <si>
    <t>Предоставление услуг культуры населению сельского поселения Хатанга</t>
  </si>
  <si>
    <t>"Юные дарования Таймыра"</t>
  </si>
  <si>
    <t>03100L5191</t>
  </si>
  <si>
    <t>Софинансирование за счет районного бюджета</t>
  </si>
  <si>
    <t>ГП КК «Развитие культуры» за счет средств краевого бюджета</t>
  </si>
  <si>
    <t>Софинансирование расходов за счет средств местного бюджета</t>
  </si>
  <si>
    <t>За счет средств федерального бюджета</t>
  </si>
  <si>
    <t>За счет средств краевого бюджета</t>
  </si>
  <si>
    <t>За счет средств районного бюджета</t>
  </si>
  <si>
    <t>За счет средств федерального и краевого бюджета</t>
  </si>
  <si>
    <t>0310010490</t>
  </si>
  <si>
    <t>0320006020</t>
  </si>
  <si>
    <t>0320010490</t>
  </si>
  <si>
    <t>0310010360</t>
  </si>
  <si>
    <t>0320010360</t>
  </si>
  <si>
    <t>Повышение с 01.06.2020 размеров оплаты труда отдельным категориям работников бюджетной сферы Красноярского края</t>
  </si>
  <si>
    <t>Повышение с 01.10.2020 размеров оплаты труда отдельным категориям работников бюджетной сферы Красноярского края</t>
  </si>
  <si>
    <t>0310010350</t>
  </si>
  <si>
    <t>0320010350</t>
  </si>
  <si>
    <t>0705</t>
  </si>
  <si>
    <t>0320009850</t>
  </si>
  <si>
    <t>Расходы на повышение оплаты труда отдельным категориям работников бюджетной сферы, осуществляемые за счет иных дотаций, предоставляемых из краевого бюджета с установлением условий их предоставления</t>
  </si>
  <si>
    <t>0310009850</t>
  </si>
  <si>
    <t>МП "Развитие культуры и туризма в ТДНМР"</t>
  </si>
  <si>
    <t xml:space="preserve">                              Приложение № 1                                                                                          </t>
  </si>
  <si>
    <t xml:space="preserve">                              к постановлению Администрации </t>
  </si>
  <si>
    <t xml:space="preserve">                              сельского поселения Хатанга </t>
  </si>
  <si>
    <t xml:space="preserve">                              от 16.11.2021 № 129-П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</si>
</sst>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0" fillId="0" borderId="0" xfId="0" applyNumberFormat="1" applyFill="1"/>
    <xf numFmtId="4" fontId="0" fillId="0" borderId="0" xfId="0" applyNumberFormat="1" applyFill="1"/>
    <xf numFmtId="0" fontId="4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indent="15"/>
    </xf>
    <xf numFmtId="0" fontId="2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" fontId="3" fillId="0" borderId="23" xfId="0" applyNumberFormat="1" applyFont="1" applyFill="1" applyBorder="1" applyAlignment="1">
      <alignment horizontal="center" vertical="center" wrapText="1"/>
    </xf>
    <xf numFmtId="4" fontId="3" fillId="0" borderId="24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vertical="center" wrapText="1"/>
    </xf>
    <xf numFmtId="4" fontId="5" fillId="0" borderId="2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vertical="top" wrapText="1"/>
    </xf>
    <xf numFmtId="0" fontId="4" fillId="0" borderId="17" xfId="0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top" wrapText="1"/>
    </xf>
    <xf numFmtId="4" fontId="9" fillId="0" borderId="6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/>
    <xf numFmtId="0" fontId="4" fillId="0" borderId="13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7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horizontal="left"/>
    </xf>
    <xf numFmtId="4" fontId="4" fillId="0" borderId="0" xfId="0" applyNumberFormat="1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7"/>
  <sheetViews>
    <sheetView tabSelected="1" workbookViewId="0">
      <selection activeCell="Q6" sqref="Q6"/>
    </sheetView>
  </sheetViews>
  <sheetFormatPr defaultRowHeight="15" x14ac:dyDescent="0.25"/>
  <cols>
    <col min="1" max="1" width="14.140625" style="3" customWidth="1"/>
    <col min="2" max="2" width="17.85546875" style="3" customWidth="1"/>
    <col min="3" max="3" width="18.140625" style="3" customWidth="1"/>
    <col min="4" max="4" width="6.140625" style="3" customWidth="1"/>
    <col min="5" max="5" width="4.85546875" style="4" customWidth="1"/>
    <col min="6" max="6" width="9.7109375" style="4" customWidth="1"/>
    <col min="7" max="7" width="4.7109375" style="3" customWidth="1"/>
    <col min="8" max="8" width="11" style="5" customWidth="1"/>
    <col min="9" max="9" width="11.42578125" style="5" customWidth="1"/>
    <col min="10" max="10" width="11.85546875" style="5" bestFit="1" customWidth="1"/>
    <col min="11" max="11" width="11.85546875" style="5" customWidth="1"/>
    <col min="12" max="12" width="11.85546875" style="5" bestFit="1" customWidth="1"/>
    <col min="13" max="13" width="16.85546875" style="5" customWidth="1"/>
    <col min="14" max="16384" width="9.140625" style="3"/>
  </cols>
  <sheetData>
    <row r="1" spans="1:15" x14ac:dyDescent="0.25">
      <c r="J1" s="123" t="s">
        <v>93</v>
      </c>
      <c r="K1" s="123"/>
      <c r="L1" s="123"/>
      <c r="M1" s="123"/>
    </row>
    <row r="2" spans="1:15" x14ac:dyDescent="0.25">
      <c r="F2" s="6"/>
      <c r="G2" s="6"/>
      <c r="H2" s="6"/>
      <c r="J2" s="124" t="s">
        <v>94</v>
      </c>
      <c r="K2" s="124"/>
      <c r="L2" s="124"/>
      <c r="M2" s="124"/>
    </row>
    <row r="3" spans="1:15" x14ac:dyDescent="0.25">
      <c r="F3" s="6"/>
      <c r="G3" s="6"/>
      <c r="H3" s="6"/>
      <c r="I3" s="6"/>
      <c r="J3" s="124" t="s">
        <v>95</v>
      </c>
      <c r="K3" s="124"/>
      <c r="L3" s="124"/>
      <c r="M3" s="124"/>
    </row>
    <row r="4" spans="1:15" ht="15.75" x14ac:dyDescent="0.25">
      <c r="A4" s="7" t="s">
        <v>0</v>
      </c>
      <c r="J4" s="124" t="s">
        <v>96</v>
      </c>
      <c r="K4" s="124"/>
      <c r="L4" s="124"/>
      <c r="M4" s="124"/>
    </row>
    <row r="5" spans="1:15" ht="15.75" x14ac:dyDescent="0.25">
      <c r="A5" s="7"/>
      <c r="J5" s="125"/>
      <c r="K5" s="125"/>
      <c r="L5" s="125"/>
      <c r="M5" s="125"/>
    </row>
    <row r="6" spans="1:15" ht="15.75" x14ac:dyDescent="0.25">
      <c r="A6" s="112" t="s">
        <v>66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</row>
    <row r="7" spans="1:15" ht="15.75" x14ac:dyDescent="0.25">
      <c r="A7" s="112" t="s">
        <v>67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</row>
    <row r="8" spans="1:15" ht="16.5" thickBot="1" x14ac:dyDescent="0.3">
      <c r="A8" s="8"/>
    </row>
    <row r="9" spans="1:15" ht="24" customHeight="1" x14ac:dyDescent="0.25">
      <c r="A9" s="116" t="s">
        <v>1</v>
      </c>
      <c r="B9" s="119" t="s">
        <v>2</v>
      </c>
      <c r="C9" s="119" t="s">
        <v>68</v>
      </c>
      <c r="D9" s="119" t="s">
        <v>3</v>
      </c>
      <c r="E9" s="119"/>
      <c r="F9" s="119"/>
      <c r="G9" s="119"/>
      <c r="H9" s="120" t="s">
        <v>4</v>
      </c>
      <c r="I9" s="120"/>
      <c r="J9" s="120"/>
      <c r="K9" s="120"/>
      <c r="L9" s="120"/>
      <c r="M9" s="121"/>
    </row>
    <row r="10" spans="1:15" x14ac:dyDescent="0.25">
      <c r="A10" s="117"/>
      <c r="B10" s="106"/>
      <c r="C10" s="106"/>
      <c r="D10" s="106" t="s">
        <v>5</v>
      </c>
      <c r="E10" s="9" t="s">
        <v>6</v>
      </c>
      <c r="F10" s="108" t="s">
        <v>8</v>
      </c>
      <c r="G10" s="122" t="s">
        <v>9</v>
      </c>
      <c r="H10" s="104">
        <v>2019</v>
      </c>
      <c r="I10" s="104">
        <v>2020</v>
      </c>
      <c r="J10" s="104">
        <v>2021</v>
      </c>
      <c r="K10" s="99">
        <v>2022</v>
      </c>
      <c r="L10" s="99">
        <v>2022</v>
      </c>
      <c r="M10" s="114" t="s">
        <v>10</v>
      </c>
    </row>
    <row r="11" spans="1:15" ht="15.75" thickBot="1" x14ac:dyDescent="0.3">
      <c r="A11" s="118"/>
      <c r="B11" s="107"/>
      <c r="C11" s="107"/>
      <c r="D11" s="107"/>
      <c r="E11" s="10" t="s">
        <v>7</v>
      </c>
      <c r="F11" s="109"/>
      <c r="G11" s="107"/>
      <c r="H11" s="105"/>
      <c r="I11" s="105"/>
      <c r="J11" s="105"/>
      <c r="K11" s="100"/>
      <c r="L11" s="100"/>
      <c r="M11" s="115"/>
    </row>
    <row r="12" spans="1:15" ht="51.75" thickBot="1" x14ac:dyDescent="0.3">
      <c r="A12" s="11" t="s">
        <v>11</v>
      </c>
      <c r="B12" s="12" t="s">
        <v>65</v>
      </c>
      <c r="C12" s="12" t="s">
        <v>12</v>
      </c>
      <c r="D12" s="13" t="s">
        <v>13</v>
      </c>
      <c r="E12" s="14" t="s">
        <v>13</v>
      </c>
      <c r="F12" s="14" t="s">
        <v>13</v>
      </c>
      <c r="G12" s="13" t="s">
        <v>13</v>
      </c>
      <c r="H12" s="15">
        <f>H13+H72</f>
        <v>159549.82183</v>
      </c>
      <c r="I12" s="15">
        <f>I13+I72</f>
        <v>178027.58728000001</v>
      </c>
      <c r="J12" s="15">
        <f>J13+J72+0.01</f>
        <v>169875.22343000001</v>
      </c>
      <c r="K12" s="15">
        <f>K13+K72</f>
        <v>125814.97111</v>
      </c>
      <c r="L12" s="15">
        <f>L13+L72</f>
        <v>122814.97111</v>
      </c>
      <c r="M12" s="16">
        <f>SUM(H12:L12)</f>
        <v>756082.57476000011</v>
      </c>
      <c r="O12" s="5"/>
    </row>
    <row r="13" spans="1:15" ht="26.25" thickBot="1" x14ac:dyDescent="0.3">
      <c r="A13" s="17" t="s">
        <v>14</v>
      </c>
      <c r="B13" s="18" t="s">
        <v>15</v>
      </c>
      <c r="C13" s="19" t="s">
        <v>12</v>
      </c>
      <c r="D13" s="13" t="s">
        <v>13</v>
      </c>
      <c r="E13" s="14" t="s">
        <v>13</v>
      </c>
      <c r="F13" s="14" t="s">
        <v>13</v>
      </c>
      <c r="G13" s="13" t="s">
        <v>13</v>
      </c>
      <c r="H13" s="20">
        <f t="shared" ref="H13:I13" si="0">H14+H17+H26+H39+H47+H63+H44+H49+H53+H30+H51+H55+H57+H59+H61</f>
        <v>136237.12051000001</v>
      </c>
      <c r="I13" s="20">
        <f t="shared" si="0"/>
        <v>143629.50734000001</v>
      </c>
      <c r="J13" s="20">
        <f>J14+J17+J26+J39+J47+J63+J44+J49+J53+J30+J51+J55+J57+J59+J61</f>
        <v>144519.79643000002</v>
      </c>
      <c r="K13" s="20">
        <f t="shared" ref="K13:M13" si="1">K14+K17+K26+K39+K47+K63+K44+K49+K53+K30+K51+K55+K57+K59+K61</f>
        <v>125814.96964</v>
      </c>
      <c r="L13" s="20">
        <f t="shared" si="1"/>
        <v>122814.96964</v>
      </c>
      <c r="M13" s="20">
        <f t="shared" si="1"/>
        <v>673016.36356000009</v>
      </c>
    </row>
    <row r="14" spans="1:15" ht="25.5" x14ac:dyDescent="0.25">
      <c r="A14" s="88" t="s">
        <v>16</v>
      </c>
      <c r="B14" s="72" t="s">
        <v>69</v>
      </c>
      <c r="C14" s="21" t="s">
        <v>12</v>
      </c>
      <c r="D14" s="22" t="s">
        <v>13</v>
      </c>
      <c r="E14" s="23" t="s">
        <v>13</v>
      </c>
      <c r="F14" s="23" t="s">
        <v>13</v>
      </c>
      <c r="G14" s="22" t="s">
        <v>13</v>
      </c>
      <c r="H14" s="24">
        <f>SUM(H15:H16)</f>
        <v>124100.62359</v>
      </c>
      <c r="I14" s="25">
        <f t="shared" ref="I14:L14" si="2">SUM(I15:I16)</f>
        <v>129357.58972999999</v>
      </c>
      <c r="J14" s="24">
        <f t="shared" si="2"/>
        <v>131744.91217</v>
      </c>
      <c r="K14" s="24">
        <f t="shared" ref="K14" si="3">SUM(K15:K16)</f>
        <v>117959.66237999999</v>
      </c>
      <c r="L14" s="24">
        <f t="shared" si="2"/>
        <v>114959.66237999999</v>
      </c>
      <c r="M14" s="26">
        <f>SUM(M15:M16)</f>
        <v>618122.45024999999</v>
      </c>
    </row>
    <row r="15" spans="1:15" ht="39" customHeight="1" x14ac:dyDescent="0.25">
      <c r="A15" s="89"/>
      <c r="B15" s="75"/>
      <c r="C15" s="74" t="s">
        <v>17</v>
      </c>
      <c r="D15" s="27">
        <v>557</v>
      </c>
      <c r="E15" s="28" t="s">
        <v>31</v>
      </c>
      <c r="F15" s="28" t="s">
        <v>49</v>
      </c>
      <c r="G15" s="27">
        <v>610</v>
      </c>
      <c r="H15" s="29">
        <v>19512.466</v>
      </c>
      <c r="I15" s="29">
        <v>20997.159729999999</v>
      </c>
      <c r="J15" s="1">
        <v>19785.249790000002</v>
      </c>
      <c r="K15" s="29">
        <v>0</v>
      </c>
      <c r="L15" s="29">
        <v>0</v>
      </c>
      <c r="M15" s="30">
        <f>SUM(H15:L15)</f>
        <v>60294.875520000001</v>
      </c>
    </row>
    <row r="16" spans="1:15" ht="38.25" customHeight="1" thickBot="1" x14ac:dyDescent="0.3">
      <c r="A16" s="90"/>
      <c r="B16" s="73"/>
      <c r="C16" s="76"/>
      <c r="D16" s="31">
        <v>557</v>
      </c>
      <c r="E16" s="32" t="s">
        <v>31</v>
      </c>
      <c r="F16" s="32" t="s">
        <v>32</v>
      </c>
      <c r="G16" s="31">
        <v>610</v>
      </c>
      <c r="H16" s="33">
        <v>104588.15759</v>
      </c>
      <c r="I16" s="34">
        <v>108360.43</v>
      </c>
      <c r="J16" s="33">
        <v>111959.66237999999</v>
      </c>
      <c r="K16" s="34">
        <v>117959.66237999999</v>
      </c>
      <c r="L16" s="34">
        <v>114959.66237999999</v>
      </c>
      <c r="M16" s="30">
        <f>SUM(H16:L16)</f>
        <v>557827.57472999999</v>
      </c>
    </row>
    <row r="17" spans="1:13" ht="25.5" customHeight="1" x14ac:dyDescent="0.25">
      <c r="A17" s="88" t="s">
        <v>18</v>
      </c>
      <c r="B17" s="97" t="s">
        <v>19</v>
      </c>
      <c r="C17" s="35" t="s">
        <v>12</v>
      </c>
      <c r="D17" s="22" t="s">
        <v>13</v>
      </c>
      <c r="E17" s="23" t="s">
        <v>13</v>
      </c>
      <c r="F17" s="23" t="s">
        <v>13</v>
      </c>
      <c r="G17" s="22" t="s">
        <v>13</v>
      </c>
      <c r="H17" s="24">
        <f t="shared" ref="H17:M17" si="4">SUM(H18:H25)</f>
        <v>4919.2550000000001</v>
      </c>
      <c r="I17" s="25">
        <f t="shared" si="4"/>
        <v>5135.8909999999996</v>
      </c>
      <c r="J17" s="24">
        <f t="shared" si="4"/>
        <v>4611.3149999999996</v>
      </c>
      <c r="K17" s="25">
        <f t="shared" si="4"/>
        <v>400</v>
      </c>
      <c r="L17" s="25">
        <f t="shared" si="4"/>
        <v>400</v>
      </c>
      <c r="M17" s="26">
        <f t="shared" si="4"/>
        <v>15466.460999999999</v>
      </c>
    </row>
    <row r="18" spans="1:13" ht="25.5" customHeight="1" x14ac:dyDescent="0.25">
      <c r="A18" s="89"/>
      <c r="B18" s="75"/>
      <c r="C18" s="101" t="s">
        <v>17</v>
      </c>
      <c r="D18" s="27">
        <v>557</v>
      </c>
      <c r="E18" s="28" t="s">
        <v>31</v>
      </c>
      <c r="F18" s="28" t="s">
        <v>33</v>
      </c>
      <c r="G18" s="27">
        <v>610</v>
      </c>
      <c r="H18" s="1">
        <v>400</v>
      </c>
      <c r="I18" s="29">
        <v>400</v>
      </c>
      <c r="J18" s="1">
        <v>400</v>
      </c>
      <c r="K18" s="29">
        <v>400</v>
      </c>
      <c r="L18" s="29">
        <v>400</v>
      </c>
      <c r="M18" s="30">
        <f t="shared" ref="M18:M25" si="5">SUM(H18:L18)</f>
        <v>2000</v>
      </c>
    </row>
    <row r="19" spans="1:13" ht="21" customHeight="1" x14ac:dyDescent="0.25">
      <c r="A19" s="89"/>
      <c r="B19" s="75"/>
      <c r="C19" s="102"/>
      <c r="D19" s="27">
        <v>557</v>
      </c>
      <c r="E19" s="28" t="s">
        <v>31</v>
      </c>
      <c r="F19" s="28" t="s">
        <v>34</v>
      </c>
      <c r="G19" s="27">
        <v>610</v>
      </c>
      <c r="H19" s="1">
        <v>0</v>
      </c>
      <c r="I19" s="29">
        <v>3889.7049999999999</v>
      </c>
      <c r="J19" s="1">
        <v>312.71499999999997</v>
      </c>
      <c r="K19" s="29">
        <v>0</v>
      </c>
      <c r="L19" s="29">
        <v>0</v>
      </c>
      <c r="M19" s="30">
        <f t="shared" si="5"/>
        <v>4202.42</v>
      </c>
    </row>
    <row r="20" spans="1:13" ht="27" customHeight="1" x14ac:dyDescent="0.25">
      <c r="A20" s="89"/>
      <c r="B20" s="75"/>
      <c r="C20" s="103"/>
      <c r="D20" s="27">
        <v>557</v>
      </c>
      <c r="E20" s="28" t="s">
        <v>31</v>
      </c>
      <c r="F20" s="28" t="s">
        <v>35</v>
      </c>
      <c r="G20" s="27">
        <v>610</v>
      </c>
      <c r="H20" s="1">
        <v>0</v>
      </c>
      <c r="I20" s="29">
        <v>846.18600000000004</v>
      </c>
      <c r="J20" s="1">
        <v>0</v>
      </c>
      <c r="K20" s="29">
        <v>0</v>
      </c>
      <c r="L20" s="29">
        <v>0</v>
      </c>
      <c r="M20" s="30">
        <f t="shared" si="5"/>
        <v>846.18600000000004</v>
      </c>
    </row>
    <row r="21" spans="1:13" ht="76.5" customHeight="1" x14ac:dyDescent="0.25">
      <c r="A21" s="89"/>
      <c r="B21" s="36"/>
      <c r="C21" s="37" t="s">
        <v>17</v>
      </c>
      <c r="D21" s="27">
        <v>557</v>
      </c>
      <c r="E21" s="28" t="s">
        <v>31</v>
      </c>
      <c r="F21" s="28" t="s">
        <v>50</v>
      </c>
      <c r="G21" s="27">
        <v>610</v>
      </c>
      <c r="H21" s="1">
        <v>0</v>
      </c>
      <c r="I21" s="29">
        <v>0</v>
      </c>
      <c r="J21" s="1">
        <v>3898.6</v>
      </c>
      <c r="K21" s="29">
        <v>0</v>
      </c>
      <c r="L21" s="29">
        <v>0</v>
      </c>
      <c r="M21" s="30">
        <f t="shared" si="5"/>
        <v>3898.6</v>
      </c>
    </row>
    <row r="22" spans="1:13" ht="76.5" hidden="1" customHeight="1" x14ac:dyDescent="0.25">
      <c r="A22" s="89"/>
      <c r="B22" s="36"/>
      <c r="C22" s="37" t="s">
        <v>17</v>
      </c>
      <c r="D22" s="27">
        <v>557</v>
      </c>
      <c r="E22" s="28" t="s">
        <v>31</v>
      </c>
      <c r="F22" s="28" t="s">
        <v>51</v>
      </c>
      <c r="G22" s="27">
        <v>610</v>
      </c>
      <c r="H22" s="1">
        <v>0</v>
      </c>
      <c r="I22" s="29">
        <v>0</v>
      </c>
      <c r="J22" s="1">
        <v>0</v>
      </c>
      <c r="K22" s="29">
        <v>0</v>
      </c>
      <c r="L22" s="29">
        <v>0</v>
      </c>
      <c r="M22" s="30">
        <f t="shared" si="5"/>
        <v>0</v>
      </c>
    </row>
    <row r="23" spans="1:13" ht="76.5" x14ac:dyDescent="0.25">
      <c r="A23" s="89"/>
      <c r="B23" s="38" t="s">
        <v>77</v>
      </c>
      <c r="C23" s="37" t="s">
        <v>17</v>
      </c>
      <c r="D23" s="27">
        <v>557</v>
      </c>
      <c r="E23" s="28" t="s">
        <v>31</v>
      </c>
      <c r="F23" s="28" t="s">
        <v>56</v>
      </c>
      <c r="G23" s="27">
        <v>610</v>
      </c>
      <c r="H23" s="29">
        <f>725.73+2.643</f>
        <v>728.37300000000005</v>
      </c>
      <c r="I23" s="29">
        <v>0</v>
      </c>
      <c r="J23" s="1">
        <v>0</v>
      </c>
      <c r="K23" s="29">
        <v>0</v>
      </c>
      <c r="L23" s="29">
        <v>0</v>
      </c>
      <c r="M23" s="30">
        <f t="shared" si="5"/>
        <v>728.37300000000005</v>
      </c>
    </row>
    <row r="24" spans="1:13" ht="40.5" customHeight="1" x14ac:dyDescent="0.25">
      <c r="A24" s="89"/>
      <c r="B24" s="74" t="s">
        <v>78</v>
      </c>
      <c r="C24" s="74" t="s">
        <v>17</v>
      </c>
      <c r="D24" s="27">
        <v>557</v>
      </c>
      <c r="E24" s="28" t="s">
        <v>31</v>
      </c>
      <c r="F24" s="28" t="s">
        <v>56</v>
      </c>
      <c r="G24" s="27">
        <v>610</v>
      </c>
      <c r="H24" s="29">
        <v>1315.972</v>
      </c>
      <c r="I24" s="29">
        <v>0</v>
      </c>
      <c r="J24" s="1">
        <v>0</v>
      </c>
      <c r="K24" s="29">
        <v>0</v>
      </c>
      <c r="L24" s="29">
        <v>0</v>
      </c>
      <c r="M24" s="30">
        <f t="shared" si="5"/>
        <v>1315.972</v>
      </c>
    </row>
    <row r="25" spans="1:13" ht="40.5" customHeight="1" thickBot="1" x14ac:dyDescent="0.3">
      <c r="A25" s="90"/>
      <c r="B25" s="76"/>
      <c r="C25" s="76"/>
      <c r="D25" s="39">
        <v>557</v>
      </c>
      <c r="E25" s="40" t="s">
        <v>31</v>
      </c>
      <c r="F25" s="40" t="s">
        <v>53</v>
      </c>
      <c r="G25" s="39">
        <v>610</v>
      </c>
      <c r="H25" s="41">
        <v>2474.91</v>
      </c>
      <c r="I25" s="41">
        <v>0</v>
      </c>
      <c r="J25" s="42">
        <v>0</v>
      </c>
      <c r="K25" s="41">
        <v>0</v>
      </c>
      <c r="L25" s="41">
        <v>0</v>
      </c>
      <c r="M25" s="30">
        <f t="shared" si="5"/>
        <v>2474.91</v>
      </c>
    </row>
    <row r="26" spans="1:13" ht="38.25" customHeight="1" x14ac:dyDescent="0.25">
      <c r="A26" s="88" t="s">
        <v>18</v>
      </c>
      <c r="B26" s="43" t="s">
        <v>20</v>
      </c>
      <c r="C26" s="35" t="s">
        <v>12</v>
      </c>
      <c r="D26" s="22" t="s">
        <v>13</v>
      </c>
      <c r="E26" s="23" t="s">
        <v>13</v>
      </c>
      <c r="F26" s="23" t="s">
        <v>13</v>
      </c>
      <c r="G26" s="22" t="s">
        <v>13</v>
      </c>
      <c r="H26" s="24">
        <f>SUM(H27:H29)</f>
        <v>469.2</v>
      </c>
      <c r="I26" s="25">
        <f t="shared" ref="I26:L26" si="6">SUM(I27:I29)</f>
        <v>413.1</v>
      </c>
      <c r="J26" s="24">
        <f t="shared" si="6"/>
        <v>707.01800000000003</v>
      </c>
      <c r="K26" s="24">
        <f t="shared" ref="K26" si="7">SUM(K27:K29)</f>
        <v>601.61800000000005</v>
      </c>
      <c r="L26" s="24">
        <f t="shared" si="6"/>
        <v>601.61800000000005</v>
      </c>
      <c r="M26" s="26">
        <f>SUM(M27:M29)</f>
        <v>2792.5539999999996</v>
      </c>
    </row>
    <row r="27" spans="1:13" ht="76.5" x14ac:dyDescent="0.25">
      <c r="A27" s="89"/>
      <c r="B27" s="38" t="s">
        <v>92</v>
      </c>
      <c r="C27" s="44" t="s">
        <v>17</v>
      </c>
      <c r="D27" s="45">
        <v>557</v>
      </c>
      <c r="E27" s="46" t="s">
        <v>31</v>
      </c>
      <c r="F27" s="46" t="s">
        <v>36</v>
      </c>
      <c r="G27" s="45">
        <v>610</v>
      </c>
      <c r="H27" s="47">
        <f>273.7</f>
        <v>273.7</v>
      </c>
      <c r="I27" s="48">
        <v>413.1</v>
      </c>
      <c r="J27" s="47">
        <f>326.218+105.4</f>
        <v>431.61800000000005</v>
      </c>
      <c r="K27" s="48">
        <v>601.61800000000005</v>
      </c>
      <c r="L27" s="48">
        <v>601.61800000000005</v>
      </c>
      <c r="M27" s="49">
        <f>SUM(H27:L27)</f>
        <v>2321.654</v>
      </c>
    </row>
    <row r="28" spans="1:13" ht="60.75" customHeight="1" x14ac:dyDescent="0.25">
      <c r="A28" s="89"/>
      <c r="B28" s="74" t="s">
        <v>70</v>
      </c>
      <c r="C28" s="101" t="s">
        <v>17</v>
      </c>
      <c r="D28" s="27">
        <v>558</v>
      </c>
      <c r="E28" s="28" t="s">
        <v>31</v>
      </c>
      <c r="F28" s="28" t="s">
        <v>36</v>
      </c>
      <c r="G28" s="27">
        <v>110</v>
      </c>
      <c r="H28" s="1">
        <v>188.26</v>
      </c>
      <c r="I28" s="29">
        <v>0</v>
      </c>
      <c r="J28" s="1">
        <f>380.8-105.4</f>
        <v>275.39999999999998</v>
      </c>
      <c r="K28" s="29">
        <v>0</v>
      </c>
      <c r="L28" s="29">
        <v>0</v>
      </c>
      <c r="M28" s="49">
        <f>SUM(H28:L28)</f>
        <v>463.65999999999997</v>
      </c>
    </row>
    <row r="29" spans="1:13" ht="15.75" thickBot="1" x14ac:dyDescent="0.3">
      <c r="A29" s="90"/>
      <c r="B29" s="76"/>
      <c r="C29" s="110"/>
      <c r="D29" s="39">
        <v>558</v>
      </c>
      <c r="E29" s="40" t="s">
        <v>31</v>
      </c>
      <c r="F29" s="40" t="s">
        <v>36</v>
      </c>
      <c r="G29" s="39">
        <v>240</v>
      </c>
      <c r="H29" s="33">
        <v>7.24</v>
      </c>
      <c r="I29" s="34">
        <v>0</v>
      </c>
      <c r="J29" s="33">
        <v>0</v>
      </c>
      <c r="K29" s="34">
        <v>0</v>
      </c>
      <c r="L29" s="34">
        <v>0</v>
      </c>
      <c r="M29" s="50">
        <f>SUM(H29:L29)</f>
        <v>7.24</v>
      </c>
    </row>
    <row r="30" spans="1:13" ht="38.25" customHeight="1" x14ac:dyDescent="0.25">
      <c r="A30" s="91" t="s">
        <v>18</v>
      </c>
      <c r="B30" s="36" t="s">
        <v>45</v>
      </c>
      <c r="C30" s="51" t="s">
        <v>12</v>
      </c>
      <c r="D30" s="52" t="s">
        <v>13</v>
      </c>
      <c r="E30" s="53" t="s">
        <v>13</v>
      </c>
      <c r="F30" s="53" t="s">
        <v>13</v>
      </c>
      <c r="G30" s="52" t="s">
        <v>13</v>
      </c>
      <c r="H30" s="54">
        <f>SUM(H31:H36)</f>
        <v>33.391030000000001</v>
      </c>
      <c r="I30" s="55">
        <f>SUM(I31:I36)</f>
        <v>0</v>
      </c>
      <c r="J30" s="54">
        <f t="shared" ref="J30:L30" si="8">SUM(J31:J36)</f>
        <v>0</v>
      </c>
      <c r="K30" s="54">
        <f t="shared" ref="K30" si="9">SUM(K31:K36)</f>
        <v>0</v>
      </c>
      <c r="L30" s="54">
        <f t="shared" si="8"/>
        <v>0</v>
      </c>
      <c r="M30" s="56">
        <f>SUM(M31:M36)</f>
        <v>33.391030000000001</v>
      </c>
    </row>
    <row r="31" spans="1:13" ht="76.5" x14ac:dyDescent="0.25">
      <c r="A31" s="91"/>
      <c r="B31" s="98" t="s">
        <v>75</v>
      </c>
      <c r="C31" s="37" t="s">
        <v>17</v>
      </c>
      <c r="D31" s="27">
        <v>557</v>
      </c>
      <c r="E31" s="28" t="s">
        <v>31</v>
      </c>
      <c r="F31" s="28" t="s">
        <v>48</v>
      </c>
      <c r="G31" s="27">
        <v>610</v>
      </c>
      <c r="H31" s="29">
        <v>7.3849999999999998</v>
      </c>
      <c r="I31" s="29">
        <v>0</v>
      </c>
      <c r="J31" s="1">
        <v>0</v>
      </c>
      <c r="K31" s="29">
        <v>0</v>
      </c>
      <c r="L31" s="29">
        <v>0</v>
      </c>
      <c r="M31" s="30">
        <f t="shared" ref="M31:M36" si="10">SUM(H31:L31)</f>
        <v>7.3849999999999998</v>
      </c>
    </row>
    <row r="32" spans="1:13" ht="76.5" hidden="1" customHeight="1" x14ac:dyDescent="0.25">
      <c r="A32" s="92"/>
      <c r="B32" s="98"/>
      <c r="C32" s="37" t="s">
        <v>17</v>
      </c>
      <c r="D32" s="27">
        <v>557</v>
      </c>
      <c r="E32" s="28" t="s">
        <v>31</v>
      </c>
      <c r="F32" s="28" t="s">
        <v>71</v>
      </c>
      <c r="G32" s="27">
        <v>610</v>
      </c>
      <c r="H32" s="1">
        <v>0</v>
      </c>
      <c r="I32" s="29">
        <v>0</v>
      </c>
      <c r="J32" s="1">
        <v>0</v>
      </c>
      <c r="K32" s="29">
        <v>0</v>
      </c>
      <c r="L32" s="29">
        <v>0</v>
      </c>
      <c r="M32" s="30">
        <f t="shared" si="10"/>
        <v>0</v>
      </c>
    </row>
    <row r="33" spans="1:13" ht="76.5" x14ac:dyDescent="0.25">
      <c r="A33" s="93"/>
      <c r="B33" s="98" t="s">
        <v>76</v>
      </c>
      <c r="C33" s="37" t="s">
        <v>17</v>
      </c>
      <c r="D33" s="27">
        <v>557</v>
      </c>
      <c r="E33" s="28" t="s">
        <v>31</v>
      </c>
      <c r="F33" s="28" t="s">
        <v>48</v>
      </c>
      <c r="G33" s="27">
        <v>610</v>
      </c>
      <c r="H33" s="29">
        <v>19.516729999999999</v>
      </c>
      <c r="I33" s="29">
        <v>0</v>
      </c>
      <c r="J33" s="1">
        <v>0</v>
      </c>
      <c r="K33" s="29">
        <v>0</v>
      </c>
      <c r="L33" s="29">
        <v>0</v>
      </c>
      <c r="M33" s="30">
        <f t="shared" si="10"/>
        <v>19.516729999999999</v>
      </c>
    </row>
    <row r="34" spans="1:13" ht="76.5" hidden="1" customHeight="1" x14ac:dyDescent="0.25">
      <c r="A34" s="93"/>
      <c r="B34" s="98"/>
      <c r="C34" s="37" t="s">
        <v>17</v>
      </c>
      <c r="D34" s="27">
        <v>557</v>
      </c>
      <c r="E34" s="28" t="s">
        <v>31</v>
      </c>
      <c r="F34" s="28" t="s">
        <v>71</v>
      </c>
      <c r="G34" s="27">
        <v>610</v>
      </c>
      <c r="H34" s="29">
        <v>0</v>
      </c>
      <c r="I34" s="29">
        <v>0</v>
      </c>
      <c r="J34" s="1">
        <v>0</v>
      </c>
      <c r="K34" s="29">
        <v>0</v>
      </c>
      <c r="L34" s="29">
        <v>0</v>
      </c>
      <c r="M34" s="30">
        <f t="shared" si="10"/>
        <v>0</v>
      </c>
    </row>
    <row r="35" spans="1:13" ht="76.5" hidden="1" customHeight="1" x14ac:dyDescent="0.25">
      <c r="A35" s="93"/>
      <c r="B35" s="38" t="s">
        <v>60</v>
      </c>
      <c r="C35" s="37" t="s">
        <v>17</v>
      </c>
      <c r="D35" s="27">
        <v>557</v>
      </c>
      <c r="E35" s="28" t="s">
        <v>31</v>
      </c>
      <c r="F35" s="28" t="s">
        <v>71</v>
      </c>
      <c r="G35" s="27">
        <v>610</v>
      </c>
      <c r="H35" s="29">
        <v>0</v>
      </c>
      <c r="I35" s="29">
        <v>0</v>
      </c>
      <c r="J35" s="1">
        <v>0</v>
      </c>
      <c r="K35" s="29">
        <v>0</v>
      </c>
      <c r="L35" s="29">
        <v>0</v>
      </c>
      <c r="M35" s="30">
        <f t="shared" si="10"/>
        <v>0</v>
      </c>
    </row>
    <row r="36" spans="1:13" ht="77.25" thickBot="1" x14ac:dyDescent="0.3">
      <c r="A36" s="94"/>
      <c r="B36" s="57" t="s">
        <v>72</v>
      </c>
      <c r="C36" s="58" t="s">
        <v>17</v>
      </c>
      <c r="D36" s="31">
        <v>557</v>
      </c>
      <c r="E36" s="32" t="s">
        <v>31</v>
      </c>
      <c r="F36" s="32" t="s">
        <v>48</v>
      </c>
      <c r="G36" s="31">
        <v>610</v>
      </c>
      <c r="H36" s="34">
        <v>6.4893000000000001</v>
      </c>
      <c r="I36" s="34">
        <v>0</v>
      </c>
      <c r="J36" s="33">
        <v>0</v>
      </c>
      <c r="K36" s="34">
        <v>0</v>
      </c>
      <c r="L36" s="34">
        <v>0</v>
      </c>
      <c r="M36" s="30">
        <f t="shared" si="10"/>
        <v>6.4893000000000001</v>
      </c>
    </row>
    <row r="37" spans="1:13" ht="26.25" hidden="1" customHeight="1" thickBot="1" x14ac:dyDescent="0.3">
      <c r="A37" s="95" t="s">
        <v>16</v>
      </c>
      <c r="B37" s="72" t="s">
        <v>46</v>
      </c>
      <c r="C37" s="51" t="s">
        <v>12</v>
      </c>
      <c r="D37" s="52" t="s">
        <v>13</v>
      </c>
      <c r="E37" s="53" t="s">
        <v>13</v>
      </c>
      <c r="F37" s="53" t="s">
        <v>13</v>
      </c>
      <c r="G37" s="52" t="s">
        <v>13</v>
      </c>
      <c r="H37" s="54">
        <f>SUM(H38)</f>
        <v>0</v>
      </c>
      <c r="I37" s="55">
        <f>SUM(I38)</f>
        <v>0</v>
      </c>
      <c r="J37" s="54">
        <f>SUM(J38)</f>
        <v>0</v>
      </c>
      <c r="K37" s="55">
        <f>SUM(K38:K38)</f>
        <v>0</v>
      </c>
      <c r="L37" s="55">
        <f>SUM(L38:L38)</f>
        <v>0</v>
      </c>
      <c r="M37" s="56">
        <f>SUM(M38:M38)</f>
        <v>0</v>
      </c>
    </row>
    <row r="38" spans="1:13" ht="77.25" hidden="1" customHeight="1" thickBot="1" x14ac:dyDescent="0.3">
      <c r="A38" s="96"/>
      <c r="B38" s="73"/>
      <c r="C38" s="58" t="s">
        <v>17</v>
      </c>
      <c r="D38" s="39">
        <v>557</v>
      </c>
      <c r="E38" s="40" t="s">
        <v>31</v>
      </c>
      <c r="F38" s="40" t="s">
        <v>47</v>
      </c>
      <c r="G38" s="39">
        <v>612</v>
      </c>
      <c r="H38" s="42">
        <v>0</v>
      </c>
      <c r="I38" s="41">
        <v>0</v>
      </c>
      <c r="J38" s="42">
        <v>0</v>
      </c>
      <c r="K38" s="41">
        <v>0</v>
      </c>
      <c r="L38" s="41">
        <v>0</v>
      </c>
      <c r="M38" s="50">
        <f>SUM(H38:L38)</f>
        <v>0</v>
      </c>
    </row>
    <row r="39" spans="1:13" ht="38.25" x14ac:dyDescent="0.25">
      <c r="A39" s="111" t="s">
        <v>18</v>
      </c>
      <c r="B39" s="36" t="s">
        <v>21</v>
      </c>
      <c r="C39" s="35" t="s">
        <v>12</v>
      </c>
      <c r="D39" s="35" t="s">
        <v>13</v>
      </c>
      <c r="E39" s="59" t="s">
        <v>13</v>
      </c>
      <c r="F39" s="59" t="s">
        <v>13</v>
      </c>
      <c r="G39" s="35" t="s">
        <v>13</v>
      </c>
      <c r="H39" s="24">
        <f t="shared" ref="H39" si="11">SUM(H40:H43)</f>
        <v>153.08018000000001</v>
      </c>
      <c r="I39" s="25">
        <f>SUM(I40:I43)</f>
        <v>181.34</v>
      </c>
      <c r="J39" s="24">
        <f t="shared" ref="J39:M39" si="12">SUM(J40:J43)</f>
        <v>175.67307999999997</v>
      </c>
      <c r="K39" s="25">
        <f>SUM(K40:K43)</f>
        <v>175.67307999999997</v>
      </c>
      <c r="L39" s="25">
        <f>SUM(L40:L43)</f>
        <v>175.67307999999997</v>
      </c>
      <c r="M39" s="24">
        <f t="shared" si="12"/>
        <v>861.43941999999993</v>
      </c>
    </row>
    <row r="40" spans="1:13" ht="76.5" x14ac:dyDescent="0.25">
      <c r="A40" s="95"/>
      <c r="B40" s="38" t="s">
        <v>73</v>
      </c>
      <c r="C40" s="37" t="s">
        <v>17</v>
      </c>
      <c r="D40" s="27">
        <v>557</v>
      </c>
      <c r="E40" s="28" t="s">
        <v>31</v>
      </c>
      <c r="F40" s="28" t="s">
        <v>24</v>
      </c>
      <c r="G40" s="27">
        <v>610</v>
      </c>
      <c r="H40" s="29">
        <v>118.63711000000001</v>
      </c>
      <c r="I40" s="29">
        <v>140.53800000000001</v>
      </c>
      <c r="J40" s="1">
        <v>140.53845999999999</v>
      </c>
      <c r="K40" s="1">
        <v>140.53845999999999</v>
      </c>
      <c r="L40" s="1">
        <v>140.53845999999999</v>
      </c>
      <c r="M40" s="30">
        <f>SUM(H40:L40)</f>
        <v>680.79048999999998</v>
      </c>
    </row>
    <row r="41" spans="1:13" ht="76.5" x14ac:dyDescent="0.25">
      <c r="A41" s="95"/>
      <c r="B41" s="38" t="s">
        <v>74</v>
      </c>
      <c r="C41" s="37" t="s">
        <v>17</v>
      </c>
      <c r="D41" s="27">
        <v>557</v>
      </c>
      <c r="E41" s="28" t="s">
        <v>31</v>
      </c>
      <c r="F41" s="28" t="s">
        <v>24</v>
      </c>
      <c r="G41" s="27">
        <v>610</v>
      </c>
      <c r="H41" s="29">
        <v>34.443069999999999</v>
      </c>
      <c r="I41" s="29">
        <f>41.05-0.248</f>
        <v>40.802</v>
      </c>
      <c r="J41" s="29">
        <v>35.134619999999998</v>
      </c>
      <c r="K41" s="29">
        <f>J41</f>
        <v>35.134619999999998</v>
      </c>
      <c r="L41" s="29">
        <f>K41</f>
        <v>35.134619999999998</v>
      </c>
      <c r="M41" s="30">
        <f>SUM(H41:L41)</f>
        <v>180.64893000000001</v>
      </c>
    </row>
    <row r="42" spans="1:13" ht="102.75" hidden="1" customHeight="1" x14ac:dyDescent="0.25">
      <c r="A42" s="95"/>
      <c r="B42" s="36" t="s">
        <v>23</v>
      </c>
      <c r="C42" s="37" t="s">
        <v>17</v>
      </c>
      <c r="D42" s="27">
        <v>557</v>
      </c>
      <c r="E42" s="28" t="s">
        <v>31</v>
      </c>
      <c r="F42" s="28" t="s">
        <v>37</v>
      </c>
      <c r="G42" s="27">
        <v>610</v>
      </c>
      <c r="H42" s="1">
        <v>0</v>
      </c>
      <c r="I42" s="29">
        <v>0</v>
      </c>
      <c r="J42" s="1">
        <v>0</v>
      </c>
      <c r="K42" s="29">
        <v>0</v>
      </c>
      <c r="L42" s="29">
        <v>0</v>
      </c>
      <c r="M42" s="30">
        <f>SUM(H42:L42)</f>
        <v>0</v>
      </c>
    </row>
    <row r="43" spans="1:13" ht="77.25" hidden="1" customHeight="1" thickBot="1" x14ac:dyDescent="0.3">
      <c r="A43" s="95"/>
      <c r="B43" s="36" t="s">
        <v>22</v>
      </c>
      <c r="C43" s="44" t="s">
        <v>17</v>
      </c>
      <c r="D43" s="45">
        <v>557</v>
      </c>
      <c r="E43" s="46" t="s">
        <v>31</v>
      </c>
      <c r="F43" s="46" t="s">
        <v>25</v>
      </c>
      <c r="G43" s="45">
        <v>610</v>
      </c>
      <c r="H43" s="47">
        <v>0</v>
      </c>
      <c r="I43" s="48">
        <v>0</v>
      </c>
      <c r="J43" s="47">
        <v>0</v>
      </c>
      <c r="K43" s="48">
        <v>0</v>
      </c>
      <c r="L43" s="48">
        <v>0</v>
      </c>
      <c r="M43" s="30">
        <f>SUM(H43:L43)</f>
        <v>0</v>
      </c>
    </row>
    <row r="44" spans="1:13" ht="25.5" x14ac:dyDescent="0.25">
      <c r="A44" s="88" t="s">
        <v>16</v>
      </c>
      <c r="B44" s="97" t="s">
        <v>54</v>
      </c>
      <c r="C44" s="35" t="s">
        <v>12</v>
      </c>
      <c r="D44" s="22" t="s">
        <v>13</v>
      </c>
      <c r="E44" s="23" t="s">
        <v>13</v>
      </c>
      <c r="F44" s="23" t="s">
        <v>13</v>
      </c>
      <c r="G44" s="22" t="s">
        <v>13</v>
      </c>
      <c r="H44" s="24">
        <f>SUM(H45:H46)</f>
        <v>153</v>
      </c>
      <c r="I44" s="25">
        <f t="shared" ref="I44:J44" si="13">SUM(I45)</f>
        <v>0</v>
      </c>
      <c r="J44" s="24">
        <f t="shared" si="13"/>
        <v>0</v>
      </c>
      <c r="K44" s="25">
        <f>SUM(K45:K46)</f>
        <v>0</v>
      </c>
      <c r="L44" s="25">
        <f>SUM(L45:L46)</f>
        <v>0</v>
      </c>
      <c r="M44" s="26">
        <f>SUM(M45:M46)</f>
        <v>153</v>
      </c>
    </row>
    <row r="45" spans="1:13" ht="75" customHeight="1" x14ac:dyDescent="0.25">
      <c r="A45" s="89"/>
      <c r="B45" s="75"/>
      <c r="C45" s="44" t="s">
        <v>17</v>
      </c>
      <c r="D45" s="45">
        <v>557</v>
      </c>
      <c r="E45" s="46" t="s">
        <v>31</v>
      </c>
      <c r="F45" s="46" t="s">
        <v>55</v>
      </c>
      <c r="G45" s="45">
        <v>610</v>
      </c>
      <c r="H45" s="48">
        <v>150</v>
      </c>
      <c r="I45" s="48">
        <v>0</v>
      </c>
      <c r="J45" s="47">
        <v>0</v>
      </c>
      <c r="K45" s="48">
        <v>0</v>
      </c>
      <c r="L45" s="48">
        <v>0</v>
      </c>
      <c r="M45" s="49">
        <f>SUM(H45:L45)</f>
        <v>150</v>
      </c>
    </row>
    <row r="46" spans="1:13" ht="75" customHeight="1" thickBot="1" x14ac:dyDescent="0.3">
      <c r="A46" s="90"/>
      <c r="B46" s="60" t="s">
        <v>60</v>
      </c>
      <c r="C46" s="44" t="s">
        <v>17</v>
      </c>
      <c r="D46" s="45">
        <v>557</v>
      </c>
      <c r="E46" s="46" t="s">
        <v>31</v>
      </c>
      <c r="F46" s="46" t="s">
        <v>55</v>
      </c>
      <c r="G46" s="45">
        <v>610</v>
      </c>
      <c r="H46" s="48">
        <v>3</v>
      </c>
      <c r="I46" s="48">
        <v>0</v>
      </c>
      <c r="J46" s="47">
        <v>0</v>
      </c>
      <c r="K46" s="48">
        <v>0</v>
      </c>
      <c r="L46" s="48">
        <v>0</v>
      </c>
      <c r="M46" s="49">
        <f>SUM(H46:L46)</f>
        <v>3</v>
      </c>
    </row>
    <row r="47" spans="1:13" ht="25.5" x14ac:dyDescent="0.25">
      <c r="A47" s="70" t="s">
        <v>18</v>
      </c>
      <c r="B47" s="72" t="s">
        <v>26</v>
      </c>
      <c r="C47" s="35" t="s">
        <v>12</v>
      </c>
      <c r="D47" s="22" t="s">
        <v>13</v>
      </c>
      <c r="E47" s="23" t="s">
        <v>13</v>
      </c>
      <c r="F47" s="23" t="s">
        <v>13</v>
      </c>
      <c r="G47" s="22" t="s">
        <v>13</v>
      </c>
      <c r="H47" s="24">
        <f t="shared" ref="H47:M61" si="14">SUM(H48)</f>
        <v>784.37436000000002</v>
      </c>
      <c r="I47" s="25">
        <f t="shared" si="14"/>
        <v>0</v>
      </c>
      <c r="J47" s="24">
        <f t="shared" si="14"/>
        <v>0</v>
      </c>
      <c r="K47" s="25">
        <f>SUM(K48)</f>
        <v>0</v>
      </c>
      <c r="L47" s="25">
        <f>SUM(L48)</f>
        <v>0</v>
      </c>
      <c r="M47" s="26">
        <f t="shared" si="14"/>
        <v>784.37436000000002</v>
      </c>
    </row>
    <row r="48" spans="1:13" ht="91.5" customHeight="1" thickBot="1" x14ac:dyDescent="0.3">
      <c r="A48" s="71"/>
      <c r="B48" s="73"/>
      <c r="C48" s="61" t="s">
        <v>17</v>
      </c>
      <c r="D48" s="39">
        <v>557</v>
      </c>
      <c r="E48" s="40" t="s">
        <v>31</v>
      </c>
      <c r="F48" s="40" t="s">
        <v>44</v>
      </c>
      <c r="G48" s="39">
        <v>610</v>
      </c>
      <c r="H48" s="41">
        <v>784.37436000000002</v>
      </c>
      <c r="I48" s="41">
        <v>0</v>
      </c>
      <c r="J48" s="42">
        <v>0</v>
      </c>
      <c r="K48" s="41">
        <v>0</v>
      </c>
      <c r="L48" s="41">
        <v>0</v>
      </c>
      <c r="M48" s="50">
        <f>SUM(H48:L48)</f>
        <v>784.37436000000002</v>
      </c>
    </row>
    <row r="49" spans="1:13" ht="36" customHeight="1" x14ac:dyDescent="0.25">
      <c r="A49" s="70" t="s">
        <v>18</v>
      </c>
      <c r="B49" s="72" t="s">
        <v>26</v>
      </c>
      <c r="C49" s="35" t="s">
        <v>12</v>
      </c>
      <c r="D49" s="22" t="s">
        <v>13</v>
      </c>
      <c r="E49" s="23" t="s">
        <v>13</v>
      </c>
      <c r="F49" s="23" t="s">
        <v>13</v>
      </c>
      <c r="G49" s="22" t="s">
        <v>13</v>
      </c>
      <c r="H49" s="24">
        <f t="shared" si="14"/>
        <v>222.36</v>
      </c>
      <c r="I49" s="25">
        <f t="shared" si="14"/>
        <v>0</v>
      </c>
      <c r="J49" s="24">
        <f t="shared" si="14"/>
        <v>0</v>
      </c>
      <c r="K49" s="25">
        <f>SUM(K50)</f>
        <v>0</v>
      </c>
      <c r="L49" s="25">
        <f>SUM(L50)</f>
        <v>0</v>
      </c>
      <c r="M49" s="26">
        <f t="shared" si="14"/>
        <v>222.36</v>
      </c>
    </row>
    <row r="50" spans="1:13" ht="78.75" customHeight="1" thickBot="1" x14ac:dyDescent="0.3">
      <c r="A50" s="71"/>
      <c r="B50" s="73"/>
      <c r="C50" s="61" t="s">
        <v>17</v>
      </c>
      <c r="D50" s="39">
        <v>557</v>
      </c>
      <c r="E50" s="40" t="s">
        <v>31</v>
      </c>
      <c r="F50" s="40" t="s">
        <v>61</v>
      </c>
      <c r="G50" s="39">
        <v>610</v>
      </c>
      <c r="H50" s="41">
        <v>222.36</v>
      </c>
      <c r="I50" s="41">
        <v>0</v>
      </c>
      <c r="J50" s="42">
        <v>0</v>
      </c>
      <c r="K50" s="41">
        <v>0</v>
      </c>
      <c r="L50" s="41">
        <v>0</v>
      </c>
      <c r="M50" s="50">
        <f>SUM(H50:L50)</f>
        <v>222.36</v>
      </c>
    </row>
    <row r="51" spans="1:13" ht="44.25" customHeight="1" x14ac:dyDescent="0.25">
      <c r="A51" s="70" t="s">
        <v>18</v>
      </c>
      <c r="B51" s="72" t="s">
        <v>26</v>
      </c>
      <c r="C51" s="35" t="s">
        <v>12</v>
      </c>
      <c r="D51" s="22" t="s">
        <v>13</v>
      </c>
      <c r="E51" s="23" t="s">
        <v>13</v>
      </c>
      <c r="F51" s="23" t="s">
        <v>13</v>
      </c>
      <c r="G51" s="22" t="s">
        <v>13</v>
      </c>
      <c r="H51" s="24">
        <f t="shared" si="14"/>
        <v>0</v>
      </c>
      <c r="I51" s="25">
        <f t="shared" si="14"/>
        <v>1504.89</v>
      </c>
      <c r="J51" s="24">
        <f t="shared" si="14"/>
        <v>0</v>
      </c>
      <c r="K51" s="25">
        <f>SUM(K52)</f>
        <v>0</v>
      </c>
      <c r="L51" s="25">
        <f>SUM(L52)</f>
        <v>0</v>
      </c>
      <c r="M51" s="26">
        <f t="shared" si="14"/>
        <v>1504.89</v>
      </c>
    </row>
    <row r="52" spans="1:13" ht="78.75" customHeight="1" thickBot="1" x14ac:dyDescent="0.3">
      <c r="A52" s="71"/>
      <c r="B52" s="73"/>
      <c r="C52" s="61" t="s">
        <v>17</v>
      </c>
      <c r="D52" s="39">
        <v>557</v>
      </c>
      <c r="E52" s="40" t="s">
        <v>31</v>
      </c>
      <c r="F52" s="40" t="s">
        <v>79</v>
      </c>
      <c r="G52" s="39">
        <v>610</v>
      </c>
      <c r="H52" s="41">
        <v>0</v>
      </c>
      <c r="I52" s="41">
        <v>1504.89</v>
      </c>
      <c r="J52" s="42">
        <v>0</v>
      </c>
      <c r="K52" s="41">
        <v>0</v>
      </c>
      <c r="L52" s="41">
        <v>0</v>
      </c>
      <c r="M52" s="50">
        <f>SUM(H52:L52)</f>
        <v>1504.89</v>
      </c>
    </row>
    <row r="53" spans="1:13" ht="35.25" customHeight="1" x14ac:dyDescent="0.25">
      <c r="A53" s="70" t="s">
        <v>18</v>
      </c>
      <c r="B53" s="72" t="s">
        <v>26</v>
      </c>
      <c r="C53" s="35" t="s">
        <v>12</v>
      </c>
      <c r="D53" s="22" t="s">
        <v>13</v>
      </c>
      <c r="E53" s="23" t="s">
        <v>13</v>
      </c>
      <c r="F53" s="23" t="s">
        <v>13</v>
      </c>
      <c r="G53" s="22" t="s">
        <v>13</v>
      </c>
      <c r="H53" s="24">
        <f t="shared" si="14"/>
        <v>250.92599999999999</v>
      </c>
      <c r="I53" s="25">
        <f t="shared" si="14"/>
        <v>0</v>
      </c>
      <c r="J53" s="24">
        <f t="shared" si="14"/>
        <v>0</v>
      </c>
      <c r="K53" s="25">
        <f>SUM(K54)</f>
        <v>0</v>
      </c>
      <c r="L53" s="25">
        <f>SUM(L54)</f>
        <v>0</v>
      </c>
      <c r="M53" s="26">
        <f t="shared" si="14"/>
        <v>250.92599999999999</v>
      </c>
    </row>
    <row r="54" spans="1:13" ht="78.75" customHeight="1" thickBot="1" x14ac:dyDescent="0.3">
      <c r="A54" s="71"/>
      <c r="B54" s="73"/>
      <c r="C54" s="61" t="s">
        <v>17</v>
      </c>
      <c r="D54" s="39">
        <v>557</v>
      </c>
      <c r="E54" s="40" t="s">
        <v>31</v>
      </c>
      <c r="F54" s="40" t="s">
        <v>62</v>
      </c>
      <c r="G54" s="39">
        <v>610</v>
      </c>
      <c r="H54" s="41">
        <v>250.92599999999999</v>
      </c>
      <c r="I54" s="41">
        <v>0</v>
      </c>
      <c r="J54" s="42">
        <v>0</v>
      </c>
      <c r="K54" s="41">
        <v>0</v>
      </c>
      <c r="L54" s="41">
        <v>0</v>
      </c>
      <c r="M54" s="50">
        <f>SUM(H54:L54)</f>
        <v>250.92599999999999</v>
      </c>
    </row>
    <row r="55" spans="1:13" ht="27.75" customHeight="1" x14ac:dyDescent="0.25">
      <c r="A55" s="70" t="s">
        <v>18</v>
      </c>
      <c r="B55" s="72" t="s">
        <v>84</v>
      </c>
      <c r="C55" s="35" t="s">
        <v>12</v>
      </c>
      <c r="D55" s="22" t="s">
        <v>13</v>
      </c>
      <c r="E55" s="23" t="s">
        <v>13</v>
      </c>
      <c r="F55" s="23" t="s">
        <v>13</v>
      </c>
      <c r="G55" s="22" t="s">
        <v>13</v>
      </c>
      <c r="H55" s="24">
        <f t="shared" si="14"/>
        <v>0</v>
      </c>
      <c r="I55" s="25">
        <f t="shared" si="14"/>
        <v>781.73605999999995</v>
      </c>
      <c r="J55" s="24">
        <f t="shared" si="14"/>
        <v>0</v>
      </c>
      <c r="K55" s="25">
        <f>SUM(K56)</f>
        <v>0</v>
      </c>
      <c r="L55" s="25">
        <f>SUM(L56)</f>
        <v>0</v>
      </c>
      <c r="M55" s="26">
        <f t="shared" si="14"/>
        <v>781.73605999999995</v>
      </c>
    </row>
    <row r="56" spans="1:13" ht="78.75" customHeight="1" thickBot="1" x14ac:dyDescent="0.3">
      <c r="A56" s="71"/>
      <c r="B56" s="73"/>
      <c r="C56" s="61" t="s">
        <v>17</v>
      </c>
      <c r="D56" s="39">
        <v>557</v>
      </c>
      <c r="E56" s="40" t="s">
        <v>31</v>
      </c>
      <c r="F56" s="40" t="s">
        <v>82</v>
      </c>
      <c r="G56" s="39">
        <v>610</v>
      </c>
      <c r="H56" s="41">
        <v>0</v>
      </c>
      <c r="I56" s="41">
        <f>781.73606</f>
        <v>781.73605999999995</v>
      </c>
      <c r="J56" s="42">
        <v>0</v>
      </c>
      <c r="K56" s="41">
        <v>0</v>
      </c>
      <c r="L56" s="41">
        <v>0</v>
      </c>
      <c r="M56" s="50">
        <f>SUM(H56:L56)</f>
        <v>781.73605999999995</v>
      </c>
    </row>
    <row r="57" spans="1:13" ht="24.75" customHeight="1" x14ac:dyDescent="0.25">
      <c r="A57" s="70" t="s">
        <v>18</v>
      </c>
      <c r="B57" s="72" t="s">
        <v>85</v>
      </c>
      <c r="C57" s="35" t="s">
        <v>12</v>
      </c>
      <c r="D57" s="22" t="s">
        <v>13</v>
      </c>
      <c r="E57" s="23" t="s">
        <v>13</v>
      </c>
      <c r="F57" s="23" t="s">
        <v>13</v>
      </c>
      <c r="G57" s="22" t="s">
        <v>13</v>
      </c>
      <c r="H57" s="24">
        <f t="shared" si="14"/>
        <v>0</v>
      </c>
      <c r="I57" s="25">
        <f t="shared" si="14"/>
        <v>189.16</v>
      </c>
      <c r="J57" s="24">
        <f t="shared" si="14"/>
        <v>0</v>
      </c>
      <c r="K57" s="25">
        <f>SUM(K58)</f>
        <v>0</v>
      </c>
      <c r="L57" s="25">
        <f>SUM(L58)</f>
        <v>0</v>
      </c>
      <c r="M57" s="26">
        <f t="shared" si="14"/>
        <v>189.16</v>
      </c>
    </row>
    <row r="58" spans="1:13" ht="78.75" customHeight="1" thickBot="1" x14ac:dyDescent="0.3">
      <c r="A58" s="71"/>
      <c r="B58" s="73"/>
      <c r="C58" s="61" t="s">
        <v>17</v>
      </c>
      <c r="D58" s="39">
        <v>557</v>
      </c>
      <c r="E58" s="40" t="s">
        <v>31</v>
      </c>
      <c r="F58" s="40" t="s">
        <v>86</v>
      </c>
      <c r="G58" s="39">
        <v>610</v>
      </c>
      <c r="H58" s="41">
        <v>0</v>
      </c>
      <c r="I58" s="41">
        <v>189.16</v>
      </c>
      <c r="J58" s="42">
        <v>0</v>
      </c>
      <c r="K58" s="41">
        <v>0</v>
      </c>
      <c r="L58" s="41">
        <v>0</v>
      </c>
      <c r="M58" s="50">
        <f>SUM(H58:L58)</f>
        <v>189.16</v>
      </c>
    </row>
    <row r="59" spans="1:13" ht="30" customHeight="1" x14ac:dyDescent="0.25">
      <c r="A59" s="70" t="s">
        <v>18</v>
      </c>
      <c r="B59" s="72" t="s">
        <v>90</v>
      </c>
      <c r="C59" s="35" t="s">
        <v>12</v>
      </c>
      <c r="D59" s="22" t="s">
        <v>13</v>
      </c>
      <c r="E59" s="23" t="s">
        <v>13</v>
      </c>
      <c r="F59" s="23" t="s">
        <v>13</v>
      </c>
      <c r="G59" s="22" t="s">
        <v>13</v>
      </c>
      <c r="H59" s="24">
        <f t="shared" si="14"/>
        <v>0</v>
      </c>
      <c r="I59" s="24">
        <f t="shared" si="14"/>
        <v>0</v>
      </c>
      <c r="J59" s="24">
        <f t="shared" si="14"/>
        <v>1102.8620000000001</v>
      </c>
      <c r="K59" s="25">
        <f>SUM(K60)</f>
        <v>0</v>
      </c>
      <c r="L59" s="25">
        <f>SUM(L60)</f>
        <v>0</v>
      </c>
      <c r="M59" s="26">
        <f t="shared" si="14"/>
        <v>1102.8620000000001</v>
      </c>
    </row>
    <row r="60" spans="1:13" ht="137.25" customHeight="1" thickBot="1" x14ac:dyDescent="0.3">
      <c r="A60" s="71"/>
      <c r="B60" s="73"/>
      <c r="C60" s="61" t="s">
        <v>17</v>
      </c>
      <c r="D60" s="39">
        <v>557</v>
      </c>
      <c r="E60" s="40" t="s">
        <v>31</v>
      </c>
      <c r="F60" s="40" t="s">
        <v>91</v>
      </c>
      <c r="G60" s="39">
        <v>610</v>
      </c>
      <c r="H60" s="41">
        <v>0</v>
      </c>
      <c r="I60" s="42">
        <v>0</v>
      </c>
      <c r="J60" s="42">
        <v>1102.8620000000001</v>
      </c>
      <c r="K60" s="41">
        <v>0</v>
      </c>
      <c r="L60" s="41">
        <v>0</v>
      </c>
      <c r="M60" s="50">
        <f>SUM(H60:L60)</f>
        <v>1102.8620000000001</v>
      </c>
    </row>
    <row r="61" spans="1:13" ht="30" customHeight="1" x14ac:dyDescent="0.25">
      <c r="A61" s="70" t="s">
        <v>18</v>
      </c>
      <c r="B61" s="72" t="s">
        <v>59</v>
      </c>
      <c r="C61" s="35" t="s">
        <v>12</v>
      </c>
      <c r="D61" s="22" t="s">
        <v>13</v>
      </c>
      <c r="E61" s="23" t="s">
        <v>13</v>
      </c>
      <c r="F61" s="23" t="s">
        <v>13</v>
      </c>
      <c r="G61" s="22" t="s">
        <v>13</v>
      </c>
      <c r="H61" s="24">
        <f t="shared" si="14"/>
        <v>370.56</v>
      </c>
      <c r="I61" s="24">
        <f t="shared" si="14"/>
        <v>0</v>
      </c>
      <c r="J61" s="24">
        <f t="shared" si="14"/>
        <v>0</v>
      </c>
      <c r="K61" s="25">
        <f>SUM(K62)</f>
        <v>0</v>
      </c>
      <c r="L61" s="25">
        <f>SUM(L62)</f>
        <v>0</v>
      </c>
      <c r="M61" s="26">
        <f t="shared" si="14"/>
        <v>370.56</v>
      </c>
    </row>
    <row r="62" spans="1:13" ht="86.25" customHeight="1" thickBot="1" x14ac:dyDescent="0.3">
      <c r="A62" s="71"/>
      <c r="B62" s="73"/>
      <c r="C62" s="61" t="s">
        <v>17</v>
      </c>
      <c r="D62" s="39">
        <v>557</v>
      </c>
      <c r="E62" s="40" t="s">
        <v>57</v>
      </c>
      <c r="F62" s="40" t="s">
        <v>58</v>
      </c>
      <c r="G62" s="39">
        <v>610</v>
      </c>
      <c r="H62" s="41">
        <v>370.56</v>
      </c>
      <c r="I62" s="42">
        <v>0</v>
      </c>
      <c r="J62" s="42">
        <v>0</v>
      </c>
      <c r="K62" s="41">
        <v>0</v>
      </c>
      <c r="L62" s="41">
        <v>0</v>
      </c>
      <c r="M62" s="50">
        <f>SUM(H62:L62)</f>
        <v>370.56</v>
      </c>
    </row>
    <row r="63" spans="1:13" ht="25.5" x14ac:dyDescent="0.25">
      <c r="A63" s="70" t="s">
        <v>18</v>
      </c>
      <c r="B63" s="72" t="s">
        <v>27</v>
      </c>
      <c r="C63" s="35" t="s">
        <v>12</v>
      </c>
      <c r="D63" s="22" t="s">
        <v>13</v>
      </c>
      <c r="E63" s="23" t="s">
        <v>13</v>
      </c>
      <c r="F63" s="23" t="s">
        <v>13</v>
      </c>
      <c r="G63" s="22" t="s">
        <v>13</v>
      </c>
      <c r="H63" s="25">
        <f>SUM(H65:H71)</f>
        <v>4780.3503500000006</v>
      </c>
      <c r="I63" s="24">
        <f t="shared" ref="I63" si="15">SUM(I65:I71)</f>
        <v>6065.8005499999999</v>
      </c>
      <c r="J63" s="24">
        <f>SUM(J64:J71)</f>
        <v>6178.0161800000005</v>
      </c>
      <c r="K63" s="25">
        <f>SUM(K64:K71)</f>
        <v>6678.0161799999996</v>
      </c>
      <c r="L63" s="25">
        <f>SUM(L64:L71)</f>
        <v>6678.0161799999996</v>
      </c>
      <c r="M63" s="26">
        <f>SUM(M64:M71)</f>
        <v>30380.199439999997</v>
      </c>
    </row>
    <row r="64" spans="1:13" x14ac:dyDescent="0.25">
      <c r="A64" s="83"/>
      <c r="B64" s="86"/>
      <c r="C64" s="74" t="s">
        <v>17</v>
      </c>
      <c r="D64" s="27">
        <v>557</v>
      </c>
      <c r="E64" s="28" t="s">
        <v>88</v>
      </c>
      <c r="F64" s="28" t="s">
        <v>39</v>
      </c>
      <c r="G64" s="27">
        <v>240</v>
      </c>
      <c r="H64" s="29">
        <v>0</v>
      </c>
      <c r="I64" s="1">
        <v>0</v>
      </c>
      <c r="J64" s="1">
        <v>6</v>
      </c>
      <c r="K64" s="1">
        <v>6</v>
      </c>
      <c r="L64" s="1">
        <v>6</v>
      </c>
      <c r="M64" s="30">
        <f t="shared" ref="M64" si="16">SUM(H64:L64)</f>
        <v>18</v>
      </c>
    </row>
    <row r="65" spans="1:13" ht="15" customHeight="1" x14ac:dyDescent="0.25">
      <c r="A65" s="84"/>
      <c r="B65" s="87"/>
      <c r="C65" s="75"/>
      <c r="D65" s="27">
        <v>557</v>
      </c>
      <c r="E65" s="28" t="s">
        <v>38</v>
      </c>
      <c r="F65" s="28" t="s">
        <v>39</v>
      </c>
      <c r="G65" s="27">
        <v>120</v>
      </c>
      <c r="H65" s="29">
        <v>4409.5630000000001</v>
      </c>
      <c r="I65" s="1">
        <v>5039.03</v>
      </c>
      <c r="J65" s="1">
        <v>5290.2151000000003</v>
      </c>
      <c r="K65" s="1">
        <v>5783.88123</v>
      </c>
      <c r="L65" s="1">
        <v>5783.88123</v>
      </c>
      <c r="M65" s="30">
        <f t="shared" ref="M65:M85" si="17">SUM(H65:L65)</f>
        <v>26306.57056</v>
      </c>
    </row>
    <row r="66" spans="1:13" x14ac:dyDescent="0.25">
      <c r="A66" s="84"/>
      <c r="B66" s="87"/>
      <c r="C66" s="75"/>
      <c r="D66" s="27">
        <v>557</v>
      </c>
      <c r="E66" s="28" t="s">
        <v>38</v>
      </c>
      <c r="F66" s="28" t="s">
        <v>39</v>
      </c>
      <c r="G66" s="27">
        <v>240</v>
      </c>
      <c r="H66" s="29">
        <v>317.18371000000002</v>
      </c>
      <c r="I66" s="1">
        <v>683.68</v>
      </c>
      <c r="J66" s="1">
        <v>881.80106999999998</v>
      </c>
      <c r="K66" s="1">
        <v>888.13495</v>
      </c>
      <c r="L66" s="1">
        <v>888.13495</v>
      </c>
      <c r="M66" s="30">
        <f t="shared" si="17"/>
        <v>3658.9346800000003</v>
      </c>
    </row>
    <row r="67" spans="1:13" x14ac:dyDescent="0.25">
      <c r="A67" s="84"/>
      <c r="B67" s="87"/>
      <c r="C67" s="75"/>
      <c r="D67" s="27">
        <v>557</v>
      </c>
      <c r="E67" s="28" t="s">
        <v>38</v>
      </c>
      <c r="F67" s="28" t="s">
        <v>39</v>
      </c>
      <c r="G67" s="27">
        <v>850</v>
      </c>
      <c r="H67" s="29">
        <v>10</v>
      </c>
      <c r="I67" s="1">
        <v>0</v>
      </c>
      <c r="J67" s="1">
        <v>1.0000000000000001E-5</v>
      </c>
      <c r="K67" s="29">
        <v>0</v>
      </c>
      <c r="L67" s="29">
        <v>0</v>
      </c>
      <c r="M67" s="30">
        <f t="shared" si="17"/>
        <v>10.00001</v>
      </c>
    </row>
    <row r="68" spans="1:13" ht="15" hidden="1" customHeight="1" x14ac:dyDescent="0.25">
      <c r="A68" s="85"/>
      <c r="B68" s="74"/>
      <c r="C68" s="75"/>
      <c r="D68" s="27">
        <v>557</v>
      </c>
      <c r="E68" s="28" t="s">
        <v>38</v>
      </c>
      <c r="F68" s="28" t="s">
        <v>40</v>
      </c>
      <c r="G68" s="27">
        <v>120</v>
      </c>
      <c r="H68" s="29">
        <v>0</v>
      </c>
      <c r="I68" s="1">
        <v>0</v>
      </c>
      <c r="J68" s="1">
        <v>0</v>
      </c>
      <c r="K68" s="29">
        <v>0</v>
      </c>
      <c r="L68" s="29">
        <v>0</v>
      </c>
      <c r="M68" s="30">
        <f t="shared" si="17"/>
        <v>0</v>
      </c>
    </row>
    <row r="69" spans="1:13" x14ac:dyDescent="0.25">
      <c r="A69" s="85"/>
      <c r="B69" s="74"/>
      <c r="C69" s="75"/>
      <c r="D69" s="27">
        <v>557</v>
      </c>
      <c r="E69" s="28" t="s">
        <v>38</v>
      </c>
      <c r="F69" s="28" t="s">
        <v>62</v>
      </c>
      <c r="G69" s="27">
        <v>120</v>
      </c>
      <c r="H69" s="29">
        <v>43.603639999999999</v>
      </c>
      <c r="I69" s="1">
        <v>0</v>
      </c>
      <c r="J69" s="1">
        <v>0</v>
      </c>
      <c r="K69" s="29">
        <v>0</v>
      </c>
      <c r="L69" s="29">
        <v>0</v>
      </c>
      <c r="M69" s="30">
        <f t="shared" si="17"/>
        <v>43.603639999999999</v>
      </c>
    </row>
    <row r="70" spans="1:13" ht="15" customHeight="1" x14ac:dyDescent="0.25">
      <c r="A70" s="85"/>
      <c r="B70" s="74"/>
      <c r="C70" s="75"/>
      <c r="D70" s="27">
        <v>557</v>
      </c>
      <c r="E70" s="28" t="s">
        <v>38</v>
      </c>
      <c r="F70" s="28" t="s">
        <v>86</v>
      </c>
      <c r="G70" s="27">
        <v>120</v>
      </c>
      <c r="H70" s="29">
        <v>0</v>
      </c>
      <c r="I70" s="1">
        <v>39.94</v>
      </c>
      <c r="J70" s="1">
        <v>0</v>
      </c>
      <c r="K70" s="29">
        <v>0</v>
      </c>
      <c r="L70" s="29">
        <v>0</v>
      </c>
      <c r="M70" s="30">
        <f t="shared" si="17"/>
        <v>39.94</v>
      </c>
    </row>
    <row r="71" spans="1:13" ht="19.5" customHeight="1" thickBot="1" x14ac:dyDescent="0.3">
      <c r="A71" s="85"/>
      <c r="B71" s="74"/>
      <c r="C71" s="76"/>
      <c r="D71" s="62">
        <v>557</v>
      </c>
      <c r="E71" s="63" t="s">
        <v>38</v>
      </c>
      <c r="F71" s="63" t="s">
        <v>82</v>
      </c>
      <c r="G71" s="62">
        <v>120</v>
      </c>
      <c r="H71" s="64">
        <v>0</v>
      </c>
      <c r="I71" s="65">
        <v>303.15055000000001</v>
      </c>
      <c r="J71" s="65">
        <v>0</v>
      </c>
      <c r="K71" s="64">
        <v>0</v>
      </c>
      <c r="L71" s="64">
        <v>0</v>
      </c>
      <c r="M71" s="49">
        <f t="shared" si="17"/>
        <v>303.15055000000001</v>
      </c>
    </row>
    <row r="72" spans="1:13" ht="25.5" customHeight="1" x14ac:dyDescent="0.25">
      <c r="A72" s="80" t="s">
        <v>28</v>
      </c>
      <c r="B72" s="77" t="s">
        <v>29</v>
      </c>
      <c r="C72" s="66" t="s">
        <v>12</v>
      </c>
      <c r="D72" s="22" t="s">
        <v>13</v>
      </c>
      <c r="E72" s="23" t="s">
        <v>13</v>
      </c>
      <c r="F72" s="23" t="s">
        <v>13</v>
      </c>
      <c r="G72" s="22" t="s">
        <v>13</v>
      </c>
      <c r="H72" s="67">
        <f>SUM(H73:H82)</f>
        <v>23312.701319999996</v>
      </c>
      <c r="I72" s="2">
        <f>SUM(I73:I82)</f>
        <v>34398.079940000003</v>
      </c>
      <c r="J72" s="2">
        <f>SUM(J73:J86)</f>
        <v>25355.416999999998</v>
      </c>
      <c r="K72" s="2">
        <f t="shared" ref="K72:L72" si="18">SUM(K73:K86)</f>
        <v>1.47E-3</v>
      </c>
      <c r="L72" s="2">
        <f t="shared" si="18"/>
        <v>1.47E-3</v>
      </c>
      <c r="M72" s="68">
        <f>SUM(H72:L72)</f>
        <v>83066.20120000001</v>
      </c>
    </row>
    <row r="73" spans="1:13" x14ac:dyDescent="0.25">
      <c r="A73" s="81"/>
      <c r="B73" s="78"/>
      <c r="C73" s="74" t="s">
        <v>30</v>
      </c>
      <c r="D73" s="27">
        <v>558</v>
      </c>
      <c r="E73" s="28" t="s">
        <v>42</v>
      </c>
      <c r="F73" s="28" t="s">
        <v>41</v>
      </c>
      <c r="G73" s="27">
        <v>110</v>
      </c>
      <c r="H73" s="29">
        <v>13676.45642</v>
      </c>
      <c r="I73" s="1">
        <v>15724.18</v>
      </c>
      <c r="J73" s="1">
        <v>15314.02432</v>
      </c>
      <c r="K73" s="29">
        <v>0</v>
      </c>
      <c r="L73" s="29">
        <v>0</v>
      </c>
      <c r="M73" s="30">
        <f>SUM(H73:L73)</f>
        <v>44714.660740000007</v>
      </c>
    </row>
    <row r="74" spans="1:13" x14ac:dyDescent="0.25">
      <c r="A74" s="81"/>
      <c r="B74" s="78"/>
      <c r="C74" s="75"/>
      <c r="D74" s="27">
        <v>558</v>
      </c>
      <c r="E74" s="28" t="s">
        <v>42</v>
      </c>
      <c r="F74" s="28" t="s">
        <v>41</v>
      </c>
      <c r="G74" s="27">
        <v>240</v>
      </c>
      <c r="H74" s="29">
        <v>8462.7812799999992</v>
      </c>
      <c r="I74" s="1">
        <v>17703.16</v>
      </c>
      <c r="J74" s="1">
        <v>9374.7553000000007</v>
      </c>
      <c r="K74" s="29">
        <v>0</v>
      </c>
      <c r="L74" s="29">
        <v>0</v>
      </c>
      <c r="M74" s="30">
        <f t="shared" si="17"/>
        <v>35540.696580000003</v>
      </c>
    </row>
    <row r="75" spans="1:13" x14ac:dyDescent="0.25">
      <c r="A75" s="81"/>
      <c r="B75" s="78"/>
      <c r="C75" s="75"/>
      <c r="D75" s="27">
        <v>558</v>
      </c>
      <c r="E75" s="28" t="s">
        <v>42</v>
      </c>
      <c r="F75" s="28" t="s">
        <v>43</v>
      </c>
      <c r="G75" s="27">
        <v>110</v>
      </c>
      <c r="H75" s="29">
        <v>124.91477999999999</v>
      </c>
      <c r="I75" s="1">
        <v>0</v>
      </c>
      <c r="J75" s="1">
        <v>0</v>
      </c>
      <c r="K75" s="29">
        <v>0</v>
      </c>
      <c r="L75" s="29">
        <v>0</v>
      </c>
      <c r="M75" s="30">
        <f t="shared" si="17"/>
        <v>124.91477999999999</v>
      </c>
    </row>
    <row r="76" spans="1:13" x14ac:dyDescent="0.25">
      <c r="A76" s="81"/>
      <c r="B76" s="78"/>
      <c r="C76" s="75"/>
      <c r="D76" s="27">
        <v>558</v>
      </c>
      <c r="E76" s="28" t="s">
        <v>42</v>
      </c>
      <c r="F76" s="28" t="s">
        <v>63</v>
      </c>
      <c r="G76" s="27">
        <v>110</v>
      </c>
      <c r="H76" s="29">
        <v>36.74</v>
      </c>
      <c r="I76" s="1">
        <v>0</v>
      </c>
      <c r="J76" s="1">
        <v>0</v>
      </c>
      <c r="K76" s="29">
        <v>0</v>
      </c>
      <c r="L76" s="29">
        <v>0</v>
      </c>
      <c r="M76" s="30">
        <f t="shared" si="17"/>
        <v>36.74</v>
      </c>
    </row>
    <row r="77" spans="1:13" x14ac:dyDescent="0.25">
      <c r="A77" s="81"/>
      <c r="B77" s="78"/>
      <c r="C77" s="75"/>
      <c r="D77" s="27">
        <v>558</v>
      </c>
      <c r="E77" s="28" t="s">
        <v>42</v>
      </c>
      <c r="F77" s="28" t="s">
        <v>64</v>
      </c>
      <c r="G77" s="27">
        <v>110</v>
      </c>
      <c r="H77" s="29">
        <v>20.293369999999999</v>
      </c>
      <c r="I77" s="1">
        <v>0</v>
      </c>
      <c r="J77" s="1">
        <v>0</v>
      </c>
      <c r="K77" s="29">
        <v>0</v>
      </c>
      <c r="L77" s="29">
        <v>0</v>
      </c>
      <c r="M77" s="30">
        <f t="shared" si="17"/>
        <v>20.293369999999999</v>
      </c>
    </row>
    <row r="78" spans="1:13" x14ac:dyDescent="0.25">
      <c r="A78" s="81"/>
      <c r="B78" s="78"/>
      <c r="C78" s="75"/>
      <c r="D78" s="27">
        <v>558</v>
      </c>
      <c r="E78" s="28" t="s">
        <v>42</v>
      </c>
      <c r="F78" s="28" t="s">
        <v>80</v>
      </c>
      <c r="G78" s="27">
        <v>240</v>
      </c>
      <c r="H78" s="29">
        <v>1.47E-3</v>
      </c>
      <c r="I78" s="1">
        <v>650</v>
      </c>
      <c r="J78" s="1">
        <v>0</v>
      </c>
      <c r="K78" s="29">
        <v>1.47E-3</v>
      </c>
      <c r="L78" s="29">
        <v>1.47E-3</v>
      </c>
      <c r="M78" s="30">
        <f t="shared" si="17"/>
        <v>650.00441000000012</v>
      </c>
    </row>
    <row r="79" spans="1:13" x14ac:dyDescent="0.25">
      <c r="A79" s="81"/>
      <c r="B79" s="78"/>
      <c r="C79" s="75"/>
      <c r="D79" s="27">
        <v>558</v>
      </c>
      <c r="E79" s="28" t="s">
        <v>42</v>
      </c>
      <c r="F79" s="28" t="s">
        <v>81</v>
      </c>
      <c r="G79" s="27">
        <v>110</v>
      </c>
      <c r="H79" s="29">
        <v>0</v>
      </c>
      <c r="I79" s="1">
        <v>254.87</v>
      </c>
      <c r="J79" s="1">
        <v>0</v>
      </c>
      <c r="K79" s="29">
        <v>0</v>
      </c>
      <c r="L79" s="29">
        <v>0</v>
      </c>
      <c r="M79" s="30">
        <f t="shared" si="17"/>
        <v>254.87</v>
      </c>
    </row>
    <row r="80" spans="1:13" x14ac:dyDescent="0.25">
      <c r="A80" s="81"/>
      <c r="B80" s="78"/>
      <c r="C80" s="75"/>
      <c r="D80" s="27">
        <v>558</v>
      </c>
      <c r="E80" s="28" t="s">
        <v>42</v>
      </c>
      <c r="F80" s="28" t="s">
        <v>83</v>
      </c>
      <c r="G80" s="27">
        <v>110</v>
      </c>
      <c r="H80" s="29">
        <v>0</v>
      </c>
      <c r="I80" s="1">
        <v>53.149940000000001</v>
      </c>
      <c r="J80" s="1">
        <v>0</v>
      </c>
      <c r="K80" s="29">
        <v>0</v>
      </c>
      <c r="L80" s="29">
        <v>0</v>
      </c>
      <c r="M80" s="30">
        <f t="shared" si="17"/>
        <v>53.149940000000001</v>
      </c>
    </row>
    <row r="81" spans="1:13" x14ac:dyDescent="0.25">
      <c r="A81" s="81"/>
      <c r="B81" s="78"/>
      <c r="C81" s="75"/>
      <c r="D81" s="27">
        <v>558</v>
      </c>
      <c r="E81" s="28" t="s">
        <v>42</v>
      </c>
      <c r="F81" s="28" t="s">
        <v>87</v>
      </c>
      <c r="G81" s="27">
        <v>110</v>
      </c>
      <c r="H81" s="29">
        <v>0</v>
      </c>
      <c r="I81" s="1">
        <v>12.72</v>
      </c>
      <c r="J81" s="1">
        <v>0</v>
      </c>
      <c r="K81" s="29">
        <v>0</v>
      </c>
      <c r="L81" s="29">
        <v>0</v>
      </c>
      <c r="M81" s="30">
        <f t="shared" ref="M81" si="19">SUM(H81:L81)</f>
        <v>12.72</v>
      </c>
    </row>
    <row r="82" spans="1:13" x14ac:dyDescent="0.25">
      <c r="A82" s="81"/>
      <c r="B82" s="78"/>
      <c r="C82" s="75"/>
      <c r="D82" s="27">
        <v>558</v>
      </c>
      <c r="E82" s="28" t="s">
        <v>42</v>
      </c>
      <c r="F82" s="28" t="s">
        <v>52</v>
      </c>
      <c r="G82" s="27">
        <v>110</v>
      </c>
      <c r="H82" s="29">
        <v>991.51400000000001</v>
      </c>
      <c r="I82" s="1">
        <v>0</v>
      </c>
      <c r="J82" s="1">
        <v>0</v>
      </c>
      <c r="K82" s="29">
        <v>0</v>
      </c>
      <c r="L82" s="29">
        <v>0</v>
      </c>
      <c r="M82" s="30">
        <f t="shared" si="17"/>
        <v>991.51400000000001</v>
      </c>
    </row>
    <row r="83" spans="1:13" x14ac:dyDescent="0.25">
      <c r="A83" s="81"/>
      <c r="B83" s="78"/>
      <c r="C83" s="75"/>
      <c r="D83" s="45">
        <v>558</v>
      </c>
      <c r="E83" s="46" t="s">
        <v>42</v>
      </c>
      <c r="F83" s="46" t="s">
        <v>41</v>
      </c>
      <c r="G83" s="45">
        <v>320</v>
      </c>
      <c r="H83" s="48">
        <v>0</v>
      </c>
      <c r="I83" s="47">
        <v>0</v>
      </c>
      <c r="J83" s="47">
        <v>24.04121</v>
      </c>
      <c r="K83" s="48">
        <v>0</v>
      </c>
      <c r="L83" s="48">
        <v>0</v>
      </c>
      <c r="M83" s="49">
        <f t="shared" si="17"/>
        <v>24.04121</v>
      </c>
    </row>
    <row r="84" spans="1:13" x14ac:dyDescent="0.25">
      <c r="A84" s="81"/>
      <c r="B84" s="78"/>
      <c r="C84" s="75"/>
      <c r="D84" s="45">
        <v>558</v>
      </c>
      <c r="E84" s="46" t="s">
        <v>42</v>
      </c>
      <c r="F84" s="46" t="s">
        <v>41</v>
      </c>
      <c r="G84" s="45">
        <v>850</v>
      </c>
      <c r="H84" s="48">
        <v>0</v>
      </c>
      <c r="I84" s="47">
        <v>0</v>
      </c>
      <c r="J84" s="47">
        <v>1.8169999999999999E-2</v>
      </c>
      <c r="K84" s="48">
        <v>0</v>
      </c>
      <c r="L84" s="48">
        <v>0</v>
      </c>
      <c r="M84" s="49">
        <f t="shared" si="17"/>
        <v>1.8169999999999999E-2</v>
      </c>
    </row>
    <row r="85" spans="1:13" x14ac:dyDescent="0.25">
      <c r="A85" s="81"/>
      <c r="B85" s="78"/>
      <c r="C85" s="75"/>
      <c r="D85" s="45">
        <v>558</v>
      </c>
      <c r="E85" s="46" t="s">
        <v>42</v>
      </c>
      <c r="F85" s="46" t="s">
        <v>89</v>
      </c>
      <c r="G85" s="45">
        <v>110</v>
      </c>
      <c r="H85" s="48">
        <v>0</v>
      </c>
      <c r="I85" s="47">
        <v>0</v>
      </c>
      <c r="J85" s="47">
        <v>639.72799999999995</v>
      </c>
      <c r="K85" s="48">
        <v>0</v>
      </c>
      <c r="L85" s="48">
        <v>0</v>
      </c>
      <c r="M85" s="49">
        <f t="shared" si="17"/>
        <v>639.72799999999995</v>
      </c>
    </row>
    <row r="86" spans="1:13" ht="15.75" thickBot="1" x14ac:dyDescent="0.3">
      <c r="A86" s="82"/>
      <c r="B86" s="79"/>
      <c r="C86" s="76"/>
      <c r="D86" s="39">
        <v>558</v>
      </c>
      <c r="E86" s="40" t="s">
        <v>88</v>
      </c>
      <c r="F86" s="40" t="s">
        <v>41</v>
      </c>
      <c r="G86" s="39">
        <v>240</v>
      </c>
      <c r="H86" s="41">
        <v>0</v>
      </c>
      <c r="I86" s="42">
        <v>0</v>
      </c>
      <c r="J86" s="42">
        <v>2.85</v>
      </c>
      <c r="K86" s="41">
        <v>0</v>
      </c>
      <c r="L86" s="41">
        <v>0</v>
      </c>
      <c r="M86" s="50">
        <f t="shared" ref="M86" si="20">SUM(H86:L86)</f>
        <v>2.85</v>
      </c>
    </row>
    <row r="87" spans="1:13" x14ac:dyDescent="0.25">
      <c r="L87" s="69"/>
    </row>
  </sheetData>
  <mergeCells count="60">
    <mergeCell ref="J2:M2"/>
    <mergeCell ref="J3:M3"/>
    <mergeCell ref="J4:M4"/>
    <mergeCell ref="C28:C29"/>
    <mergeCell ref="A39:A43"/>
    <mergeCell ref="C64:C71"/>
    <mergeCell ref="A6:M6"/>
    <mergeCell ref="A7:M7"/>
    <mergeCell ref="A14:A16"/>
    <mergeCell ref="J10:J11"/>
    <mergeCell ref="L10:L11"/>
    <mergeCell ref="M10:M11"/>
    <mergeCell ref="A9:A11"/>
    <mergeCell ref="B9:B11"/>
    <mergeCell ref="C9:C11"/>
    <mergeCell ref="D9:G9"/>
    <mergeCell ref="H9:M9"/>
    <mergeCell ref="G10:G11"/>
    <mergeCell ref="C15:C16"/>
    <mergeCell ref="K10:K11"/>
    <mergeCell ref="C18:C20"/>
    <mergeCell ref="B17:B20"/>
    <mergeCell ref="C24:C25"/>
    <mergeCell ref="B24:B25"/>
    <mergeCell ref="H10:H11"/>
    <mergeCell ref="I10:I11"/>
    <mergeCell ref="D10:D11"/>
    <mergeCell ref="F10:F11"/>
    <mergeCell ref="B14:B16"/>
    <mergeCell ref="A57:A58"/>
    <mergeCell ref="B57:B58"/>
    <mergeCell ref="B28:B29"/>
    <mergeCell ref="A26:A29"/>
    <mergeCell ref="B31:B32"/>
    <mergeCell ref="B33:B34"/>
    <mergeCell ref="A51:A52"/>
    <mergeCell ref="B51:B52"/>
    <mergeCell ref="B53:B54"/>
    <mergeCell ref="B47:B48"/>
    <mergeCell ref="A55:A56"/>
    <mergeCell ref="B55:B56"/>
    <mergeCell ref="A49:A50"/>
    <mergeCell ref="B49:B50"/>
    <mergeCell ref="A53:A54"/>
    <mergeCell ref="A47:A48"/>
    <mergeCell ref="A17:A25"/>
    <mergeCell ref="A30:A36"/>
    <mergeCell ref="A37:A38"/>
    <mergeCell ref="B37:B38"/>
    <mergeCell ref="A44:A46"/>
    <mergeCell ref="B44:B45"/>
    <mergeCell ref="A61:A62"/>
    <mergeCell ref="B61:B62"/>
    <mergeCell ref="A59:A60"/>
    <mergeCell ref="B59:B60"/>
    <mergeCell ref="C73:C86"/>
    <mergeCell ref="B72:B86"/>
    <mergeCell ref="A72:A86"/>
    <mergeCell ref="A63:A71"/>
    <mergeCell ref="B63:B71"/>
  </mergeCells>
  <pageMargins left="0.39370078740157483" right="0.39370078740157483" top="0.39370078740157483" bottom="0.39370078740157483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Бондаренко</dc:creator>
  <cp:lastModifiedBy>Татьяна Ильина</cp:lastModifiedBy>
  <cp:lastPrinted>2021-11-16T07:50:52Z</cp:lastPrinted>
  <dcterms:created xsi:type="dcterms:W3CDTF">2016-05-18T09:45:28Z</dcterms:created>
  <dcterms:modified xsi:type="dcterms:W3CDTF">2021-11-16T07:50:56Z</dcterms:modified>
</cp:coreProperties>
</file>